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70" yWindow="15" windowWidth="11145" windowHeight="8955" firstSheet="20" activeTab="23"/>
  </bookViews>
  <sheets>
    <sheet name="201501" sheetId="17" r:id="rId1"/>
    <sheet name="201502" sheetId="18" r:id="rId2"/>
    <sheet name="201503" sheetId="19" r:id="rId3"/>
    <sheet name="201504" sheetId="21" r:id="rId4"/>
    <sheet name="201505" sheetId="22" r:id="rId5"/>
    <sheet name="201506" sheetId="23" r:id="rId6"/>
    <sheet name="201507" sheetId="24" r:id="rId7"/>
    <sheet name="201508" sheetId="25" r:id="rId8"/>
    <sheet name="201509" sheetId="26" r:id="rId9"/>
    <sheet name="201510" sheetId="27" r:id="rId10"/>
    <sheet name="201511" sheetId="28" r:id="rId11"/>
    <sheet name="201512" sheetId="29" r:id="rId12"/>
    <sheet name="201601" sheetId="30" r:id="rId13"/>
    <sheet name="201602" sheetId="31" r:id="rId14"/>
    <sheet name="201603" sheetId="32" r:id="rId15"/>
    <sheet name="201604" sheetId="33" r:id="rId16"/>
    <sheet name="201605" sheetId="34" r:id="rId17"/>
    <sheet name="201606" sheetId="35" r:id="rId18"/>
    <sheet name="201607" sheetId="36" r:id="rId19"/>
    <sheet name="201608" sheetId="37" r:id="rId20"/>
    <sheet name="201608（2）" sheetId="39" r:id="rId21"/>
    <sheet name="201608~09" sheetId="38" r:id="rId22"/>
    <sheet name="201706~07 " sheetId="41" r:id="rId23"/>
    <sheet name="201707~08" sheetId="42" r:id="rId24"/>
  </sheets>
  <calcPr calcId="124519" concurrentCalc="0"/>
</workbook>
</file>

<file path=xl/calcChain.xml><?xml version="1.0" encoding="utf-8"?>
<calcChain xmlns="http://schemas.openxmlformats.org/spreadsheetml/2006/main">
  <c r="Q33" i="41"/>
  <c r="Q33" i="38"/>
  <c r="L10" i="39" l="1"/>
  <c r="K10"/>
  <c r="M10"/>
  <c r="L9"/>
  <c r="K9"/>
  <c r="M9"/>
  <c r="L8"/>
  <c r="K8"/>
  <c r="M8"/>
  <c r="L7"/>
  <c r="K7"/>
  <c r="M7"/>
  <c r="K7" i="37"/>
  <c r="K8"/>
  <c r="K10"/>
  <c r="L10"/>
  <c r="M10"/>
  <c r="K9"/>
  <c r="L9"/>
  <c r="M9"/>
  <c r="L8"/>
  <c r="M8"/>
  <c r="L7"/>
  <c r="M7"/>
  <c r="K10" i="36"/>
  <c r="K9"/>
  <c r="K8"/>
  <c r="L10"/>
  <c r="M10"/>
  <c r="L9"/>
  <c r="M9"/>
  <c r="L8"/>
  <c r="M8"/>
  <c r="K7"/>
  <c r="L7"/>
  <c r="M7"/>
  <c r="L10" i="35"/>
  <c r="M10"/>
  <c r="N10"/>
  <c r="L9"/>
  <c r="M9"/>
  <c r="N9"/>
  <c r="L8"/>
  <c r="M8"/>
  <c r="N8"/>
  <c r="L7"/>
  <c r="M7"/>
  <c r="N7"/>
  <c r="M10" i="33"/>
  <c r="N10"/>
  <c r="O10"/>
  <c r="M9"/>
  <c r="N9"/>
  <c r="O9"/>
  <c r="M8"/>
  <c r="N8"/>
  <c r="O8"/>
  <c r="M7"/>
  <c r="N7"/>
  <c r="O7"/>
  <c r="L10" i="34"/>
  <c r="M10"/>
  <c r="N10"/>
  <c r="L9"/>
  <c r="M9"/>
  <c r="N9"/>
  <c r="L8"/>
  <c r="M8"/>
  <c r="N8"/>
  <c r="L7"/>
  <c r="M7"/>
  <c r="N7"/>
  <c r="M10" i="32"/>
  <c r="N10"/>
  <c r="O10"/>
  <c r="M9"/>
  <c r="N9"/>
  <c r="O9"/>
  <c r="M8"/>
  <c r="N8"/>
  <c r="O8"/>
  <c r="M7"/>
  <c r="N7"/>
  <c r="O7"/>
  <c r="N10" i="31"/>
  <c r="M10"/>
  <c r="O10"/>
  <c r="M9"/>
  <c r="N9"/>
  <c r="O9"/>
  <c r="M8"/>
  <c r="N8"/>
  <c r="O8"/>
  <c r="M7"/>
  <c r="N7"/>
  <c r="O7"/>
  <c r="L9" i="30"/>
  <c r="M9"/>
  <c r="N9"/>
  <c r="L8"/>
  <c r="M8"/>
  <c r="N8"/>
  <c r="L7"/>
  <c r="M7"/>
  <c r="N7"/>
  <c r="L9" i="29"/>
  <c r="M9"/>
  <c r="M8"/>
  <c r="L8"/>
  <c r="M7"/>
  <c r="L7"/>
  <c r="N9"/>
  <c r="N8"/>
  <c r="N7"/>
  <c r="N8" i="28"/>
  <c r="O8"/>
  <c r="P8"/>
  <c r="O7"/>
  <c r="N7"/>
  <c r="O9"/>
  <c r="N9"/>
  <c r="P10" i="27"/>
  <c r="O10"/>
  <c r="P7"/>
  <c r="O7"/>
  <c r="P9" i="28"/>
  <c r="P7"/>
  <c r="S9" i="26"/>
  <c r="P9" i="27"/>
  <c r="O9"/>
  <c r="Q10"/>
  <c r="Q9"/>
  <c r="Q7"/>
  <c r="T10" i="26"/>
  <c r="S10"/>
  <c r="T9"/>
  <c r="T7"/>
  <c r="S7"/>
  <c r="U10"/>
  <c r="U9"/>
  <c r="U7"/>
  <c r="T10" i="25"/>
  <c r="S10"/>
  <c r="T9"/>
  <c r="S9"/>
  <c r="T7"/>
  <c r="S7"/>
  <c r="U10"/>
  <c r="U9"/>
  <c r="U7"/>
  <c r="T10" i="24"/>
  <c r="S10"/>
  <c r="T9"/>
  <c r="S9"/>
  <c r="T7"/>
  <c r="S7"/>
  <c r="U7"/>
  <c r="U9"/>
  <c r="U10"/>
  <c r="S7" i="23"/>
  <c r="T7"/>
  <c r="U7"/>
  <c r="S9"/>
  <c r="T9"/>
  <c r="U9"/>
  <c r="S10"/>
  <c r="T10"/>
  <c r="U10"/>
  <c r="S7" i="22"/>
  <c r="T7"/>
  <c r="U7"/>
  <c r="S9"/>
  <c r="T9"/>
  <c r="U9"/>
  <c r="S10"/>
  <c r="T10"/>
  <c r="U10"/>
  <c r="T7" i="21"/>
  <c r="U7"/>
  <c r="V7"/>
  <c r="T9"/>
  <c r="U9"/>
  <c r="V9"/>
  <c r="T10"/>
  <c r="U10"/>
  <c r="V10"/>
  <c r="V7" i="19"/>
  <c r="W7"/>
  <c r="X7"/>
  <c r="V9"/>
  <c r="W9"/>
  <c r="X9"/>
  <c r="V10"/>
  <c r="W10"/>
  <c r="X10"/>
  <c r="V8" i="18"/>
  <c r="W8"/>
  <c r="X8"/>
  <c r="V10"/>
  <c r="W10"/>
  <c r="X10"/>
  <c r="V11"/>
  <c r="W11"/>
  <c r="X11"/>
  <c r="V8" i="17"/>
  <c r="W8"/>
  <c r="X8"/>
  <c r="V10"/>
  <c r="W10"/>
  <c r="X10"/>
  <c r="V11"/>
  <c r="W11"/>
  <c r="X11"/>
</calcChain>
</file>

<file path=xl/sharedStrings.xml><?xml version="1.0" encoding="utf-8"?>
<sst xmlns="http://schemas.openxmlformats.org/spreadsheetml/2006/main" count="5640" uniqueCount="535">
  <si>
    <t>日付</t>
  </si>
  <si>
    <t>曜</t>
  </si>
  <si>
    <t>稲葉</t>
    <rPh sb="0" eb="2">
      <t>イナバ</t>
    </rPh>
    <phoneticPr fontId="4"/>
  </si>
  <si>
    <t>石本</t>
    <rPh sb="0" eb="2">
      <t>イシモト</t>
    </rPh>
    <phoneticPr fontId="4"/>
  </si>
  <si>
    <t>岩浪</t>
    <rPh sb="0" eb="2">
      <t>イワナミ</t>
    </rPh>
    <phoneticPr fontId="4"/>
  </si>
  <si>
    <t>小林</t>
    <rPh sb="0" eb="2">
      <t>コバヤシ</t>
    </rPh>
    <phoneticPr fontId="4"/>
  </si>
  <si>
    <t>石塚</t>
    <rPh sb="0" eb="2">
      <t>イシヅカ</t>
    </rPh>
    <phoneticPr fontId="4"/>
  </si>
  <si>
    <t>中西</t>
    <rPh sb="0" eb="2">
      <t>ナカニシ</t>
    </rPh>
    <phoneticPr fontId="4"/>
  </si>
  <si>
    <t>備考</t>
  </si>
  <si>
    <t>1日</t>
    <rPh sb="1" eb="2">
      <t>ヒ</t>
    </rPh>
    <phoneticPr fontId="4"/>
  </si>
  <si>
    <t>2日</t>
    <rPh sb="1" eb="2">
      <t>ヒ</t>
    </rPh>
    <phoneticPr fontId="4"/>
  </si>
  <si>
    <t>3日</t>
    <rPh sb="1" eb="2">
      <t>ヒ</t>
    </rPh>
    <phoneticPr fontId="4"/>
  </si>
  <si>
    <t>4日</t>
    <rPh sb="1" eb="2">
      <t>ヒ</t>
    </rPh>
    <phoneticPr fontId="4"/>
  </si>
  <si>
    <t>5日</t>
    <rPh sb="1" eb="2">
      <t>ヒ</t>
    </rPh>
    <phoneticPr fontId="4"/>
  </si>
  <si>
    <t>6日</t>
    <rPh sb="1" eb="2">
      <t>ヒ</t>
    </rPh>
    <phoneticPr fontId="4"/>
  </si>
  <si>
    <t>7日</t>
    <rPh sb="1" eb="2">
      <t>ヒ</t>
    </rPh>
    <phoneticPr fontId="4"/>
  </si>
  <si>
    <t>8日</t>
    <rPh sb="1" eb="2">
      <t>ヒ</t>
    </rPh>
    <phoneticPr fontId="4"/>
  </si>
  <si>
    <t>9日</t>
    <rPh sb="1" eb="2">
      <t>ヒ</t>
    </rPh>
    <phoneticPr fontId="4"/>
  </si>
  <si>
    <t>10日</t>
    <rPh sb="2" eb="3">
      <t>ヒ</t>
    </rPh>
    <phoneticPr fontId="4"/>
  </si>
  <si>
    <t>11日</t>
    <rPh sb="2" eb="3">
      <t>ヒ</t>
    </rPh>
    <phoneticPr fontId="4"/>
  </si>
  <si>
    <t>12日</t>
    <rPh sb="2" eb="3">
      <t>ヒ</t>
    </rPh>
    <phoneticPr fontId="4"/>
  </si>
  <si>
    <t>13日</t>
    <rPh sb="2" eb="3">
      <t>ヒ</t>
    </rPh>
    <phoneticPr fontId="4"/>
  </si>
  <si>
    <t>14日</t>
    <rPh sb="2" eb="3">
      <t>ヒ</t>
    </rPh>
    <phoneticPr fontId="4"/>
  </si>
  <si>
    <t>15日</t>
    <rPh sb="2" eb="3">
      <t>ヒ</t>
    </rPh>
    <phoneticPr fontId="4"/>
  </si>
  <si>
    <t>16日</t>
    <rPh sb="2" eb="3">
      <t>ヒ</t>
    </rPh>
    <phoneticPr fontId="4"/>
  </si>
  <si>
    <t>17日</t>
    <rPh sb="2" eb="3">
      <t>ヒ</t>
    </rPh>
    <phoneticPr fontId="4"/>
  </si>
  <si>
    <t>18日</t>
    <rPh sb="2" eb="3">
      <t>ヒ</t>
    </rPh>
    <phoneticPr fontId="4"/>
  </si>
  <si>
    <t>19日</t>
    <rPh sb="2" eb="3">
      <t>ヒ</t>
    </rPh>
    <phoneticPr fontId="4"/>
  </si>
  <si>
    <t>棚卸</t>
    <rPh sb="0" eb="2">
      <t>タナオロシ</t>
    </rPh>
    <phoneticPr fontId="4"/>
  </si>
  <si>
    <t>20日</t>
    <rPh sb="2" eb="3">
      <t>ヒ</t>
    </rPh>
    <phoneticPr fontId="4"/>
  </si>
  <si>
    <t>棚卸〆</t>
    <rPh sb="0" eb="2">
      <t>タナオロシ</t>
    </rPh>
    <phoneticPr fontId="4"/>
  </si>
  <si>
    <t>21日</t>
    <rPh sb="2" eb="3">
      <t>ヒ</t>
    </rPh>
    <phoneticPr fontId="4"/>
  </si>
  <si>
    <t>22日</t>
    <rPh sb="2" eb="3">
      <t>ヒ</t>
    </rPh>
    <phoneticPr fontId="4"/>
  </si>
  <si>
    <t>23日</t>
    <rPh sb="2" eb="3">
      <t>ヒ</t>
    </rPh>
    <phoneticPr fontId="4"/>
  </si>
  <si>
    <t>24日</t>
    <rPh sb="2" eb="3">
      <t>ヒ</t>
    </rPh>
    <phoneticPr fontId="4"/>
  </si>
  <si>
    <t>25日</t>
    <rPh sb="2" eb="3">
      <t>ヒ</t>
    </rPh>
    <phoneticPr fontId="4"/>
  </si>
  <si>
    <t>26日</t>
    <rPh sb="2" eb="3">
      <t>ヒ</t>
    </rPh>
    <phoneticPr fontId="4"/>
  </si>
  <si>
    <t>27日</t>
    <rPh sb="2" eb="3">
      <t>ヒ</t>
    </rPh>
    <phoneticPr fontId="4"/>
  </si>
  <si>
    <t>28日</t>
    <rPh sb="2" eb="3">
      <t>ヒ</t>
    </rPh>
    <phoneticPr fontId="4"/>
  </si>
  <si>
    <t>29日</t>
    <rPh sb="2" eb="3">
      <t>ヒ</t>
    </rPh>
    <phoneticPr fontId="4"/>
  </si>
  <si>
    <t>30日</t>
    <rPh sb="2" eb="3">
      <t>ヒ</t>
    </rPh>
    <phoneticPr fontId="4"/>
  </si>
  <si>
    <t>31日</t>
    <rPh sb="2" eb="3">
      <t>ヒ</t>
    </rPh>
    <phoneticPr fontId="4"/>
  </si>
  <si>
    <t>久松</t>
    <phoneticPr fontId="4"/>
  </si>
  <si>
    <t>茅根</t>
    <phoneticPr fontId="4"/>
  </si>
  <si>
    <t>シンノ</t>
    <phoneticPr fontId="4"/>
  </si>
  <si>
    <t>ジンジ</t>
    <phoneticPr fontId="4"/>
  </si>
  <si>
    <t>キャメ</t>
    <phoneticPr fontId="4"/>
  </si>
  <si>
    <t>火</t>
  </si>
  <si>
    <t>水</t>
  </si>
  <si>
    <t>木</t>
  </si>
  <si>
    <t>金</t>
  </si>
  <si>
    <t>土</t>
  </si>
  <si>
    <t>日</t>
  </si>
  <si>
    <t>月</t>
  </si>
  <si>
    <t>○</t>
    <phoneticPr fontId="4"/>
  </si>
  <si>
    <t>S</t>
    <phoneticPr fontId="4"/>
  </si>
  <si>
    <t>6月</t>
    <rPh sb="1" eb="2">
      <t>ガツ</t>
    </rPh>
    <phoneticPr fontId="4"/>
  </si>
  <si>
    <t>○</t>
  </si>
  <si>
    <t>B</t>
    <phoneticPr fontId="4"/>
  </si>
  <si>
    <t>〃</t>
    <phoneticPr fontId="4"/>
  </si>
  <si>
    <t>池田</t>
    <rPh sb="0" eb="2">
      <t>イケダ</t>
    </rPh>
    <phoneticPr fontId="4"/>
  </si>
  <si>
    <t>4月</t>
    <rPh sb="1" eb="2">
      <t>ガツ</t>
    </rPh>
    <phoneticPr fontId="4"/>
  </si>
  <si>
    <t>3月</t>
    <rPh sb="1" eb="2">
      <t>ガツ</t>
    </rPh>
    <phoneticPr fontId="4"/>
  </si>
  <si>
    <t>２月</t>
    <rPh sb="1" eb="2">
      <t>ガツ</t>
    </rPh>
    <phoneticPr fontId="4"/>
  </si>
  <si>
    <t>8月</t>
    <rPh sb="1" eb="2">
      <t>ガツ</t>
    </rPh>
    <phoneticPr fontId="4"/>
  </si>
  <si>
    <t>吉</t>
    <rPh sb="0" eb="1">
      <t>キチ</t>
    </rPh>
    <phoneticPr fontId="4"/>
  </si>
  <si>
    <t>菅</t>
    <rPh sb="0" eb="1">
      <t>スガ</t>
    </rPh>
    <phoneticPr fontId="4"/>
  </si>
  <si>
    <t>K</t>
    <phoneticPr fontId="4"/>
  </si>
  <si>
    <t>9月</t>
    <rPh sb="1" eb="2">
      <t>ガツ</t>
    </rPh>
    <phoneticPr fontId="4"/>
  </si>
  <si>
    <t>勝田</t>
    <rPh sb="0" eb="2">
      <t>カツタ</t>
    </rPh>
    <phoneticPr fontId="4"/>
  </si>
  <si>
    <t>渋</t>
    <rPh sb="0" eb="1">
      <t>シブ</t>
    </rPh>
    <phoneticPr fontId="4"/>
  </si>
  <si>
    <t>中西</t>
    <rPh sb="0" eb="2">
      <t>ナカニシ</t>
    </rPh>
    <phoneticPr fontId="6"/>
  </si>
  <si>
    <t>石塚</t>
    <rPh sb="0" eb="2">
      <t>イシヅカ</t>
    </rPh>
    <phoneticPr fontId="6"/>
  </si>
  <si>
    <t>給与</t>
    <rPh sb="0" eb="2">
      <t>キュウヨ</t>
    </rPh>
    <phoneticPr fontId="6"/>
  </si>
  <si>
    <t>交通費</t>
    <rPh sb="0" eb="3">
      <t>コウツウヒ</t>
    </rPh>
    <phoneticPr fontId="6"/>
  </si>
  <si>
    <t>名前</t>
    <rPh sb="0" eb="2">
      <t>ナマエ</t>
    </rPh>
    <phoneticPr fontId="6"/>
  </si>
  <si>
    <t>小林</t>
    <rPh sb="0" eb="2">
      <t>コバヤシ</t>
    </rPh>
    <phoneticPr fontId="6"/>
  </si>
  <si>
    <t>合計</t>
    <rPh sb="0" eb="2">
      <t>ゴウケイ</t>
    </rPh>
    <phoneticPr fontId="6"/>
  </si>
  <si>
    <t>下北沢⇔吉祥寺　往復360円</t>
    <rPh sb="0" eb="3">
      <t>シモキタザワ</t>
    </rPh>
    <rPh sb="4" eb="7">
      <t>キチジョウジ</t>
    </rPh>
    <rPh sb="8" eb="10">
      <t>オウフク</t>
    </rPh>
    <rPh sb="13" eb="14">
      <t>エン</t>
    </rPh>
    <phoneticPr fontId="6"/>
  </si>
  <si>
    <t>新小岩⇔渋谷　往復620円</t>
    <rPh sb="0" eb="3">
      <t>シンコイワ</t>
    </rPh>
    <rPh sb="4" eb="6">
      <t>シブヤ</t>
    </rPh>
    <rPh sb="7" eb="9">
      <t>オウフク</t>
    </rPh>
    <rPh sb="12" eb="13">
      <t>エン</t>
    </rPh>
    <phoneticPr fontId="6"/>
  </si>
  <si>
    <t>新小岩⇔吉祥寺　往復940円</t>
    <rPh sb="0" eb="3">
      <t>シンコイワ</t>
    </rPh>
    <rPh sb="4" eb="7">
      <t>キチジョウジ</t>
    </rPh>
    <rPh sb="8" eb="10">
      <t>オウフク</t>
    </rPh>
    <rPh sb="13" eb="14">
      <t>エン</t>
    </rPh>
    <phoneticPr fontId="6"/>
  </si>
  <si>
    <t>渋</t>
    <phoneticPr fontId="4"/>
  </si>
  <si>
    <t>渋A</t>
    <phoneticPr fontId="4"/>
  </si>
  <si>
    <t>渋</t>
  </si>
  <si>
    <t>岡部</t>
    <phoneticPr fontId="9"/>
  </si>
  <si>
    <t>岩浪から送ります</t>
    <phoneticPr fontId="9"/>
  </si>
  <si>
    <t>東北沢⇔明治神宮前　往復538円</t>
    <phoneticPr fontId="9"/>
  </si>
  <si>
    <t>石神井公園⇔吉祥寺（バス通勤）　往復432円</t>
    <phoneticPr fontId="9"/>
  </si>
  <si>
    <t>石神井公園⇔渋谷　往復742円</t>
    <phoneticPr fontId="9"/>
  </si>
  <si>
    <t>〃</t>
    <phoneticPr fontId="4"/>
  </si>
  <si>
    <t>B</t>
    <phoneticPr fontId="4"/>
  </si>
  <si>
    <t>渋</t>
    <phoneticPr fontId="4"/>
  </si>
  <si>
    <t>B</t>
  </si>
  <si>
    <t>○</t>
    <phoneticPr fontId="4"/>
  </si>
  <si>
    <t>サンプルセール</t>
    <phoneticPr fontId="4"/>
  </si>
  <si>
    <t>A</t>
    <phoneticPr fontId="4"/>
  </si>
  <si>
    <t>○</t>
    <phoneticPr fontId="4"/>
  </si>
  <si>
    <t>セール準備開始</t>
    <phoneticPr fontId="4"/>
  </si>
  <si>
    <t>A</t>
    <phoneticPr fontId="4"/>
  </si>
  <si>
    <t>○</t>
    <phoneticPr fontId="4"/>
  </si>
  <si>
    <t>A</t>
    <phoneticPr fontId="4"/>
  </si>
  <si>
    <t>休</t>
    <rPh sb="0" eb="1">
      <t>ヤス</t>
    </rPh>
    <phoneticPr fontId="4"/>
  </si>
  <si>
    <t>○</t>
    <phoneticPr fontId="4"/>
  </si>
  <si>
    <t>A</t>
    <phoneticPr fontId="4"/>
  </si>
  <si>
    <t>木</t>
    <phoneticPr fontId="4"/>
  </si>
  <si>
    <t>キャメ</t>
    <phoneticPr fontId="4"/>
  </si>
  <si>
    <t>ジンジ</t>
    <phoneticPr fontId="4"/>
  </si>
  <si>
    <t>シンノ</t>
    <phoneticPr fontId="4"/>
  </si>
  <si>
    <t>岡部</t>
    <rPh sb="0" eb="2">
      <t>オカベ</t>
    </rPh>
    <phoneticPr fontId="4"/>
  </si>
  <si>
    <t>伊藤</t>
    <rPh sb="0" eb="2">
      <t>イトウ</t>
    </rPh>
    <phoneticPr fontId="4"/>
  </si>
  <si>
    <t>茅根</t>
    <phoneticPr fontId="4"/>
  </si>
  <si>
    <t>久松</t>
    <phoneticPr fontId="4"/>
  </si>
  <si>
    <t>S</t>
    <phoneticPr fontId="4"/>
  </si>
  <si>
    <t>S&amp;K</t>
    <phoneticPr fontId="4"/>
  </si>
  <si>
    <t>K</t>
    <phoneticPr fontId="4"/>
  </si>
  <si>
    <t>G</t>
    <phoneticPr fontId="4"/>
  </si>
  <si>
    <t>１月</t>
    <rPh sb="1" eb="2">
      <t>ガツ</t>
    </rPh>
    <phoneticPr fontId="4"/>
  </si>
  <si>
    <t>※アルバイト給与</t>
    <phoneticPr fontId="9"/>
  </si>
  <si>
    <t>キャメ</t>
    <phoneticPr fontId="4"/>
  </si>
  <si>
    <t>ジンジ</t>
    <phoneticPr fontId="4"/>
  </si>
  <si>
    <t>シンノ</t>
    <phoneticPr fontId="4"/>
  </si>
  <si>
    <t>岡部</t>
    <phoneticPr fontId="4"/>
  </si>
  <si>
    <t>石塚</t>
    <phoneticPr fontId="4"/>
  </si>
  <si>
    <t>小林</t>
    <phoneticPr fontId="4"/>
  </si>
  <si>
    <t>茅根</t>
    <phoneticPr fontId="4"/>
  </si>
  <si>
    <t>久松</t>
    <phoneticPr fontId="4"/>
  </si>
  <si>
    <t>K</t>
    <phoneticPr fontId="4"/>
  </si>
  <si>
    <t>月</t>
    <phoneticPr fontId="11"/>
  </si>
  <si>
    <t>日</t>
    <phoneticPr fontId="11"/>
  </si>
  <si>
    <t>展示会</t>
    <phoneticPr fontId="11"/>
  </si>
  <si>
    <t>展示会/棚卸</t>
    <rPh sb="4" eb="6">
      <t>タナオロシ</t>
    </rPh>
    <phoneticPr fontId="4"/>
  </si>
  <si>
    <t>展示会/棚卸〆</t>
    <rPh sb="4" eb="6">
      <t>タナオロシ</t>
    </rPh>
    <phoneticPr fontId="4"/>
  </si>
  <si>
    <t>SALE最終日</t>
    <phoneticPr fontId="11"/>
  </si>
  <si>
    <t>〃</t>
    <phoneticPr fontId="11"/>
  </si>
  <si>
    <t>○</t>
    <phoneticPr fontId="11"/>
  </si>
  <si>
    <t>撮影/片付け</t>
    <phoneticPr fontId="11"/>
  </si>
  <si>
    <t>○</t>
    <phoneticPr fontId="4"/>
  </si>
  <si>
    <t>B</t>
    <phoneticPr fontId="4"/>
  </si>
  <si>
    <t>B</t>
    <phoneticPr fontId="11"/>
  </si>
  <si>
    <t>A</t>
  </si>
  <si>
    <t>A</t>
    <phoneticPr fontId="11"/>
  </si>
  <si>
    <t>渋</t>
    <phoneticPr fontId="11"/>
  </si>
  <si>
    <t>キャメ</t>
    <phoneticPr fontId="4"/>
  </si>
  <si>
    <t>ジンジ</t>
    <phoneticPr fontId="4"/>
  </si>
  <si>
    <t>シンノ</t>
    <phoneticPr fontId="4"/>
  </si>
  <si>
    <t>岡部</t>
    <phoneticPr fontId="4"/>
  </si>
  <si>
    <t>石塚</t>
    <phoneticPr fontId="4"/>
  </si>
  <si>
    <t>小林</t>
    <phoneticPr fontId="4"/>
  </si>
  <si>
    <t>茅根</t>
    <phoneticPr fontId="4"/>
  </si>
  <si>
    <t>久松</t>
    <phoneticPr fontId="4"/>
  </si>
  <si>
    <t>K</t>
    <phoneticPr fontId="4"/>
  </si>
  <si>
    <t>月</t>
    <phoneticPr fontId="12"/>
  </si>
  <si>
    <t>火</t>
    <phoneticPr fontId="12"/>
  </si>
  <si>
    <t>日</t>
    <phoneticPr fontId="12"/>
  </si>
  <si>
    <t>○</t>
    <phoneticPr fontId="4"/>
  </si>
  <si>
    <t>B</t>
    <phoneticPr fontId="4"/>
  </si>
  <si>
    <t>吉</t>
    <rPh sb="0" eb="1">
      <t>キチ</t>
    </rPh>
    <phoneticPr fontId="4"/>
  </si>
  <si>
    <t>○</t>
    <phoneticPr fontId="12"/>
  </si>
  <si>
    <t>渋</t>
    <phoneticPr fontId="12"/>
  </si>
  <si>
    <t>渋A</t>
    <phoneticPr fontId="12"/>
  </si>
  <si>
    <t>渋B</t>
    <phoneticPr fontId="12"/>
  </si>
  <si>
    <t>渋</t>
    <phoneticPr fontId="4"/>
  </si>
  <si>
    <t>※アルバイト給与</t>
    <phoneticPr fontId="4"/>
  </si>
  <si>
    <t>名前</t>
    <rPh sb="0" eb="2">
      <t>ナマエ</t>
    </rPh>
    <phoneticPr fontId="4"/>
  </si>
  <si>
    <t>給与</t>
    <rPh sb="0" eb="2">
      <t>キュウヨ</t>
    </rPh>
    <phoneticPr fontId="4"/>
  </si>
  <si>
    <t>交通費</t>
    <rPh sb="0" eb="3">
      <t>コウツウヒ</t>
    </rPh>
    <phoneticPr fontId="4"/>
  </si>
  <si>
    <t>合計</t>
    <rPh sb="0" eb="2">
      <t>ゴウケイ</t>
    </rPh>
    <phoneticPr fontId="4"/>
  </si>
  <si>
    <t>岩浪から送ります</t>
    <phoneticPr fontId="4"/>
  </si>
  <si>
    <t>岡部</t>
    <phoneticPr fontId="4"/>
  </si>
  <si>
    <t>新小岩⇔渋谷　往復620円</t>
    <rPh sb="0" eb="3">
      <t>シンコイワ</t>
    </rPh>
    <rPh sb="4" eb="6">
      <t>シブヤ</t>
    </rPh>
    <rPh sb="7" eb="9">
      <t>オウフク</t>
    </rPh>
    <rPh sb="12" eb="13">
      <t>エン</t>
    </rPh>
    <phoneticPr fontId="4"/>
  </si>
  <si>
    <t>新小岩⇔吉祥寺　往復940円</t>
    <rPh sb="0" eb="3">
      <t>シンコイワ</t>
    </rPh>
    <rPh sb="4" eb="7">
      <t>キチジョウジ</t>
    </rPh>
    <rPh sb="8" eb="10">
      <t>オウフク</t>
    </rPh>
    <rPh sb="13" eb="14">
      <t>エン</t>
    </rPh>
    <phoneticPr fontId="4"/>
  </si>
  <si>
    <t>下北沢⇔吉祥寺　往復360円</t>
    <rPh sb="0" eb="3">
      <t>シモキタザワ</t>
    </rPh>
    <rPh sb="4" eb="7">
      <t>キチジョウジ</t>
    </rPh>
    <rPh sb="8" eb="10">
      <t>オウフク</t>
    </rPh>
    <rPh sb="13" eb="14">
      <t>エン</t>
    </rPh>
    <phoneticPr fontId="4"/>
  </si>
  <si>
    <t>東北沢⇔明治神宮前　往復538円</t>
    <phoneticPr fontId="4"/>
  </si>
  <si>
    <t>石神井公園⇔渋谷　往復742円</t>
    <phoneticPr fontId="4"/>
  </si>
  <si>
    <t>石神井公園⇔吉祥寺（バス通勤）　往復432円</t>
    <phoneticPr fontId="4"/>
  </si>
  <si>
    <t>欠</t>
    <phoneticPr fontId="12"/>
  </si>
  <si>
    <t>休憩</t>
    <phoneticPr fontId="12"/>
  </si>
  <si>
    <t>キャメ</t>
    <phoneticPr fontId="4"/>
  </si>
  <si>
    <t>ジンジ</t>
    <phoneticPr fontId="4"/>
  </si>
  <si>
    <t>シンノ</t>
    <phoneticPr fontId="4"/>
  </si>
  <si>
    <t>岡部</t>
    <phoneticPr fontId="4"/>
  </si>
  <si>
    <t>石塚</t>
    <phoneticPr fontId="4"/>
  </si>
  <si>
    <t>小林</t>
    <phoneticPr fontId="4"/>
  </si>
  <si>
    <t>茅根</t>
    <phoneticPr fontId="4"/>
  </si>
  <si>
    <t>久松</t>
    <phoneticPr fontId="4"/>
  </si>
  <si>
    <t>K</t>
    <phoneticPr fontId="4"/>
  </si>
  <si>
    <t>水</t>
    <rPh sb="0" eb="1">
      <t>スイ</t>
    </rPh>
    <phoneticPr fontId="13"/>
  </si>
  <si>
    <t>S</t>
    <phoneticPr fontId="4"/>
  </si>
  <si>
    <t>S</t>
    <phoneticPr fontId="4"/>
  </si>
  <si>
    <t>○</t>
    <phoneticPr fontId="4"/>
  </si>
  <si>
    <t>B</t>
    <phoneticPr fontId="4"/>
  </si>
  <si>
    <t>吉B</t>
    <rPh sb="0" eb="1">
      <t>キチ</t>
    </rPh>
    <phoneticPr fontId="4"/>
  </si>
  <si>
    <t>B</t>
    <phoneticPr fontId="4"/>
  </si>
  <si>
    <t>〇</t>
    <phoneticPr fontId="13"/>
  </si>
  <si>
    <t>渋A</t>
    <rPh sb="0" eb="1">
      <t>シブ</t>
    </rPh>
    <phoneticPr fontId="13"/>
  </si>
  <si>
    <t>渋B</t>
    <rPh sb="0" eb="1">
      <t>シブ</t>
    </rPh>
    <phoneticPr fontId="13"/>
  </si>
  <si>
    <t>渋谷サンプルセール</t>
    <rPh sb="0" eb="2">
      <t>シブヤ</t>
    </rPh>
    <phoneticPr fontId="13"/>
  </si>
  <si>
    <t>〃</t>
    <phoneticPr fontId="13"/>
  </si>
  <si>
    <t>吉祥寺サンプルセール</t>
    <rPh sb="0" eb="3">
      <t>キチジョウジ</t>
    </rPh>
    <phoneticPr fontId="13"/>
  </si>
  <si>
    <t>渋B</t>
    <rPh sb="0" eb="1">
      <t>シブ</t>
    </rPh>
    <phoneticPr fontId="4"/>
  </si>
  <si>
    <t>○</t>
    <phoneticPr fontId="13"/>
  </si>
  <si>
    <t>カタログ撮影</t>
    <rPh sb="4" eb="6">
      <t>サツエイ</t>
    </rPh>
    <phoneticPr fontId="13"/>
  </si>
  <si>
    <t>新店舗レセプション</t>
    <rPh sb="0" eb="3">
      <t>シンテンポ</t>
    </rPh>
    <phoneticPr fontId="13"/>
  </si>
  <si>
    <t>新店舗オープン</t>
    <rPh sb="0" eb="3">
      <t>シンテンポ</t>
    </rPh>
    <phoneticPr fontId="13"/>
  </si>
  <si>
    <t>吉B</t>
    <rPh sb="0" eb="1">
      <t>キチ</t>
    </rPh>
    <phoneticPr fontId="13"/>
  </si>
  <si>
    <t>居酒屋ミーティング</t>
    <rPh sb="0" eb="3">
      <t>イザカヤ</t>
    </rPh>
    <phoneticPr fontId="13"/>
  </si>
  <si>
    <t>○</t>
    <phoneticPr fontId="13"/>
  </si>
  <si>
    <t>※アルバイト給与　3/21～4/20</t>
    <phoneticPr fontId="4"/>
  </si>
  <si>
    <t>A…10時～19時</t>
    <rPh sb="4" eb="5">
      <t>ジ</t>
    </rPh>
    <rPh sb="8" eb="9">
      <t>ジ</t>
    </rPh>
    <phoneticPr fontId="13"/>
  </si>
  <si>
    <t>B…11時半～20時半</t>
    <rPh sb="4" eb="6">
      <t>ジハン</t>
    </rPh>
    <rPh sb="9" eb="11">
      <t>ジハン</t>
    </rPh>
    <phoneticPr fontId="13"/>
  </si>
  <si>
    <t>11時半～18時</t>
    <rPh sb="2" eb="4">
      <t>ジハン</t>
    </rPh>
    <rPh sb="7" eb="8">
      <t>ジ</t>
    </rPh>
    <phoneticPr fontId="13"/>
  </si>
  <si>
    <t>5月</t>
    <rPh sb="1" eb="2">
      <t>ガツ</t>
    </rPh>
    <phoneticPr fontId="4"/>
  </si>
  <si>
    <t>金</t>
    <phoneticPr fontId="13"/>
  </si>
  <si>
    <t>日</t>
    <phoneticPr fontId="14"/>
  </si>
  <si>
    <t>小林</t>
    <phoneticPr fontId="4"/>
  </si>
  <si>
    <t>○</t>
    <phoneticPr fontId="4"/>
  </si>
  <si>
    <t>B</t>
    <phoneticPr fontId="4"/>
  </si>
  <si>
    <t>渋B</t>
    <rPh sb="0" eb="1">
      <t>シブ</t>
    </rPh>
    <phoneticPr fontId="4"/>
  </si>
  <si>
    <t>○</t>
    <phoneticPr fontId="14"/>
  </si>
  <si>
    <t>渋A</t>
    <rPh sb="0" eb="1">
      <t>シブ</t>
    </rPh>
    <phoneticPr fontId="14"/>
  </si>
  <si>
    <t>M</t>
    <phoneticPr fontId="14"/>
  </si>
  <si>
    <t>○</t>
    <phoneticPr fontId="14"/>
  </si>
  <si>
    <t>○</t>
    <phoneticPr fontId="14"/>
  </si>
  <si>
    <t>渋B</t>
    <rPh sb="0" eb="1">
      <t>シブ</t>
    </rPh>
    <phoneticPr fontId="14"/>
  </si>
  <si>
    <t>MAD Ollie（岩浪吉祥寺）</t>
    <rPh sb="10" eb="12">
      <t>イワナミ</t>
    </rPh>
    <rPh sb="12" eb="15">
      <t>キチジョウジ</t>
    </rPh>
    <phoneticPr fontId="14"/>
  </si>
  <si>
    <t>吉B</t>
    <rPh sb="0" eb="1">
      <t>キチ</t>
    </rPh>
    <phoneticPr fontId="14"/>
  </si>
  <si>
    <t>展示会</t>
    <rPh sb="0" eb="3">
      <t>テンジカイ</t>
    </rPh>
    <phoneticPr fontId="14"/>
  </si>
  <si>
    <t>〃</t>
    <phoneticPr fontId="14"/>
  </si>
  <si>
    <t>岩浪吉祥寺</t>
    <rPh sb="0" eb="2">
      <t>イワナミ</t>
    </rPh>
    <rPh sb="2" eb="5">
      <t>キチジョウジ</t>
    </rPh>
    <phoneticPr fontId="14"/>
  </si>
  <si>
    <t>○</t>
    <phoneticPr fontId="14"/>
  </si>
  <si>
    <t>○</t>
    <phoneticPr fontId="14"/>
  </si>
  <si>
    <t>○</t>
    <phoneticPr fontId="14"/>
  </si>
  <si>
    <t>棚卸し</t>
    <rPh sb="0" eb="2">
      <t>タナオロ</t>
    </rPh>
    <phoneticPr fontId="14"/>
  </si>
  <si>
    <t>10時～20時</t>
    <rPh sb="2" eb="3">
      <t>ジ</t>
    </rPh>
    <rPh sb="6" eb="7">
      <t>ジ</t>
    </rPh>
    <phoneticPr fontId="14"/>
  </si>
  <si>
    <t>K&amp;K</t>
    <phoneticPr fontId="14"/>
  </si>
  <si>
    <t>(4/21～5/20分）</t>
    <rPh sb="10" eb="11">
      <t>ブン</t>
    </rPh>
    <phoneticPr fontId="13"/>
  </si>
  <si>
    <t>10時半～19時</t>
    <rPh sb="2" eb="3">
      <t>ジ</t>
    </rPh>
    <rPh sb="3" eb="4">
      <t>ハン</t>
    </rPh>
    <rPh sb="7" eb="8">
      <t>ジ</t>
    </rPh>
    <phoneticPr fontId="14"/>
  </si>
  <si>
    <t>月</t>
    <phoneticPr fontId="13"/>
  </si>
  <si>
    <t>火</t>
    <rPh sb="0" eb="1">
      <t>カ</t>
    </rPh>
    <phoneticPr fontId="15"/>
  </si>
  <si>
    <t>小林</t>
    <phoneticPr fontId="4"/>
  </si>
  <si>
    <t>B</t>
    <phoneticPr fontId="4"/>
  </si>
  <si>
    <t>○</t>
    <phoneticPr fontId="4"/>
  </si>
  <si>
    <t>K</t>
    <phoneticPr fontId="4"/>
  </si>
  <si>
    <t>S&amp;K</t>
    <phoneticPr fontId="4"/>
  </si>
  <si>
    <t>S</t>
    <phoneticPr fontId="4"/>
  </si>
  <si>
    <t>○</t>
    <phoneticPr fontId="15"/>
  </si>
  <si>
    <t>渋A</t>
    <rPh sb="0" eb="1">
      <t>シブ</t>
    </rPh>
    <phoneticPr fontId="15"/>
  </si>
  <si>
    <t>○</t>
    <phoneticPr fontId="15"/>
  </si>
  <si>
    <t>R</t>
    <phoneticPr fontId="15"/>
  </si>
  <si>
    <t>渋B</t>
    <rPh sb="0" eb="1">
      <t>シブ</t>
    </rPh>
    <phoneticPr fontId="15"/>
  </si>
  <si>
    <t>16時から岩浪渋谷</t>
    <rPh sb="2" eb="3">
      <t>ジ</t>
    </rPh>
    <rPh sb="5" eb="7">
      <t>イワナミ</t>
    </rPh>
    <rPh sb="7" eb="9">
      <t>シブヤ</t>
    </rPh>
    <phoneticPr fontId="15"/>
  </si>
  <si>
    <t>リベリット</t>
    <phoneticPr fontId="15"/>
  </si>
  <si>
    <t>○</t>
    <phoneticPr fontId="15"/>
  </si>
  <si>
    <t>○</t>
    <phoneticPr fontId="15"/>
  </si>
  <si>
    <t>○</t>
    <phoneticPr fontId="15"/>
  </si>
  <si>
    <t>○</t>
    <phoneticPr fontId="15"/>
  </si>
  <si>
    <t>13時～</t>
    <rPh sb="2" eb="3">
      <t>ジ</t>
    </rPh>
    <phoneticPr fontId="15"/>
  </si>
  <si>
    <t>(5/21～6/20分）</t>
    <rPh sb="10" eb="11">
      <t>ブン</t>
    </rPh>
    <phoneticPr fontId="14"/>
  </si>
  <si>
    <t>小林</t>
    <phoneticPr fontId="4"/>
  </si>
  <si>
    <t>○</t>
    <phoneticPr fontId="4"/>
  </si>
  <si>
    <t>B</t>
    <phoneticPr fontId="4"/>
  </si>
  <si>
    <t>7月</t>
    <rPh sb="1" eb="2">
      <t>ガツ</t>
    </rPh>
    <phoneticPr fontId="4"/>
  </si>
  <si>
    <t>木</t>
    <phoneticPr fontId="16"/>
  </si>
  <si>
    <t>金</t>
    <phoneticPr fontId="15"/>
  </si>
  <si>
    <t>棚卸し</t>
    <rPh sb="0" eb="2">
      <t>タナオロ</t>
    </rPh>
    <phoneticPr fontId="16"/>
  </si>
  <si>
    <t>棚卸し〆</t>
    <rPh sb="0" eb="2">
      <t>タナオロ</t>
    </rPh>
    <phoneticPr fontId="16"/>
  </si>
  <si>
    <t>吉A</t>
    <rPh sb="0" eb="1">
      <t>キチ</t>
    </rPh>
    <phoneticPr fontId="4"/>
  </si>
  <si>
    <t>○</t>
    <phoneticPr fontId="16"/>
  </si>
  <si>
    <t>○</t>
    <phoneticPr fontId="16"/>
  </si>
  <si>
    <t>渋B</t>
    <rPh sb="0" eb="1">
      <t>シブ</t>
    </rPh>
    <phoneticPr fontId="16"/>
  </si>
  <si>
    <t>渋A</t>
    <rPh sb="0" eb="1">
      <t>シブ</t>
    </rPh>
    <phoneticPr fontId="16"/>
  </si>
  <si>
    <t>○</t>
    <phoneticPr fontId="16"/>
  </si>
  <si>
    <t>サンプルセール</t>
    <phoneticPr fontId="16"/>
  </si>
  <si>
    <t>〃</t>
    <phoneticPr fontId="16"/>
  </si>
  <si>
    <t>○</t>
    <phoneticPr fontId="16"/>
  </si>
  <si>
    <t>13時～20時</t>
    <rPh sb="2" eb="3">
      <t>ジ</t>
    </rPh>
    <rPh sb="6" eb="7">
      <t>ジ</t>
    </rPh>
    <phoneticPr fontId="15"/>
  </si>
  <si>
    <t>10時半～</t>
    <rPh sb="2" eb="3">
      <t>ジ</t>
    </rPh>
    <rPh sb="3" eb="4">
      <t>ハン</t>
    </rPh>
    <phoneticPr fontId="16"/>
  </si>
  <si>
    <t>12時半～</t>
    <rPh sb="2" eb="4">
      <t>ジハン</t>
    </rPh>
    <phoneticPr fontId="4"/>
  </si>
  <si>
    <t>12時～</t>
    <rPh sb="2" eb="3">
      <t>ジ</t>
    </rPh>
    <phoneticPr fontId="4"/>
  </si>
  <si>
    <t>吉B</t>
    <rPh sb="0" eb="1">
      <t>キチ</t>
    </rPh>
    <phoneticPr fontId="15"/>
  </si>
  <si>
    <t>菅から送ります</t>
    <rPh sb="0" eb="1">
      <t>スガ</t>
    </rPh>
    <phoneticPr fontId="4"/>
  </si>
  <si>
    <t>土</t>
    <phoneticPr fontId="13"/>
  </si>
  <si>
    <t>月</t>
    <phoneticPr fontId="15"/>
  </si>
  <si>
    <t>日</t>
    <phoneticPr fontId="16"/>
  </si>
  <si>
    <t>カタログ撮影</t>
    <phoneticPr fontId="17"/>
  </si>
  <si>
    <t>○</t>
    <phoneticPr fontId="17"/>
  </si>
  <si>
    <t>○</t>
    <phoneticPr fontId="17"/>
  </si>
  <si>
    <t>吉</t>
    <phoneticPr fontId="17"/>
  </si>
  <si>
    <t>渋谷</t>
    <phoneticPr fontId="17"/>
  </si>
  <si>
    <t>渋B</t>
    <phoneticPr fontId="17"/>
  </si>
  <si>
    <t>渋B</t>
    <phoneticPr fontId="17"/>
  </si>
  <si>
    <t>吉B</t>
    <phoneticPr fontId="17"/>
  </si>
  <si>
    <t>渋A</t>
    <phoneticPr fontId="17"/>
  </si>
  <si>
    <t>渋B13時半〜</t>
    <phoneticPr fontId="17"/>
  </si>
  <si>
    <t>岡部寝坊</t>
    <phoneticPr fontId="17"/>
  </si>
  <si>
    <t>渋A12時半〜</t>
    <phoneticPr fontId="17"/>
  </si>
  <si>
    <t>石塚寝坊</t>
    <phoneticPr fontId="17"/>
  </si>
  <si>
    <t>欠勤</t>
    <phoneticPr fontId="17"/>
  </si>
  <si>
    <t>○</t>
    <phoneticPr fontId="4"/>
  </si>
  <si>
    <t>菅夏休み</t>
    <phoneticPr fontId="18"/>
  </si>
  <si>
    <t>火</t>
    <phoneticPr fontId="13"/>
  </si>
  <si>
    <t>水</t>
    <phoneticPr fontId="16"/>
  </si>
  <si>
    <t>水</t>
    <phoneticPr fontId="18"/>
  </si>
  <si>
    <t>吉B</t>
    <phoneticPr fontId="4"/>
  </si>
  <si>
    <t>渋A</t>
    <phoneticPr fontId="18"/>
  </si>
  <si>
    <t>○</t>
    <phoneticPr fontId="18"/>
  </si>
  <si>
    <t>池袋KINGSX物販</t>
    <phoneticPr fontId="18"/>
  </si>
  <si>
    <t>○</t>
    <phoneticPr fontId="18"/>
  </si>
  <si>
    <t>渋B</t>
    <phoneticPr fontId="18"/>
  </si>
  <si>
    <t>吉</t>
    <phoneticPr fontId="18"/>
  </si>
  <si>
    <t>渋B</t>
    <phoneticPr fontId="4"/>
  </si>
  <si>
    <t>渋A</t>
    <phoneticPr fontId="18"/>
  </si>
  <si>
    <t>吉</t>
    <phoneticPr fontId="18"/>
  </si>
  <si>
    <t>展示会</t>
    <phoneticPr fontId="18"/>
  </si>
  <si>
    <t>展示会・菅夏休み</t>
    <phoneticPr fontId="18"/>
  </si>
  <si>
    <t>吉B</t>
    <phoneticPr fontId="18"/>
  </si>
  <si>
    <t>吉B</t>
    <phoneticPr fontId="4"/>
  </si>
  <si>
    <t>茅根夏休み</t>
    <phoneticPr fontId="18"/>
  </si>
  <si>
    <t>吉A</t>
    <phoneticPr fontId="4"/>
  </si>
  <si>
    <t>渋A</t>
    <phoneticPr fontId="4"/>
  </si>
  <si>
    <t>渋A11時〜</t>
    <phoneticPr fontId="4"/>
  </si>
  <si>
    <t>中西寝坊</t>
    <phoneticPr fontId="18"/>
  </si>
  <si>
    <t>渋A12時〜</t>
    <phoneticPr fontId="18"/>
  </si>
  <si>
    <t>展示会・中西寝坊</t>
    <phoneticPr fontId="18"/>
  </si>
  <si>
    <t>渋A13時〜</t>
    <phoneticPr fontId="18"/>
  </si>
  <si>
    <t>展示会・石塚寝坊</t>
    <phoneticPr fontId="18"/>
  </si>
  <si>
    <t>欠勤</t>
    <phoneticPr fontId="4"/>
  </si>
  <si>
    <t>菅夏休み・石塚無断欠勤</t>
    <phoneticPr fontId="18"/>
  </si>
  <si>
    <t>物販13時〜</t>
    <phoneticPr fontId="18"/>
  </si>
  <si>
    <t>10月</t>
    <rPh sb="2" eb="3">
      <t>ガツ</t>
    </rPh>
    <phoneticPr fontId="4"/>
  </si>
  <si>
    <t>S</t>
    <phoneticPr fontId="4"/>
  </si>
  <si>
    <t>K</t>
    <phoneticPr fontId="4"/>
  </si>
  <si>
    <t>久松</t>
    <phoneticPr fontId="4"/>
  </si>
  <si>
    <t>茅根</t>
    <phoneticPr fontId="4"/>
  </si>
  <si>
    <t>伊藤</t>
    <rPh sb="0" eb="2">
      <t>イトウ</t>
    </rPh>
    <phoneticPr fontId="4"/>
  </si>
  <si>
    <t>小林</t>
    <phoneticPr fontId="4"/>
  </si>
  <si>
    <t>○</t>
    <phoneticPr fontId="20"/>
  </si>
  <si>
    <t>○</t>
    <phoneticPr fontId="4"/>
  </si>
  <si>
    <t>渋A</t>
    <rPh sb="0" eb="1">
      <t>シブ</t>
    </rPh>
    <phoneticPr fontId="20"/>
  </si>
  <si>
    <t>棚卸し</t>
    <rPh sb="0" eb="2">
      <t>タナオロ</t>
    </rPh>
    <phoneticPr fontId="4"/>
  </si>
  <si>
    <t>○</t>
    <phoneticPr fontId="4"/>
  </si>
  <si>
    <t>A…10時～19時</t>
    <rPh sb="4" eb="5">
      <t>ジ</t>
    </rPh>
    <rPh sb="8" eb="9">
      <t>ジ</t>
    </rPh>
    <phoneticPr fontId="4"/>
  </si>
  <si>
    <t>B…11時半～20時半</t>
    <rPh sb="4" eb="6">
      <t>ジハン</t>
    </rPh>
    <rPh sb="9" eb="11">
      <t>ジハン</t>
    </rPh>
    <phoneticPr fontId="4"/>
  </si>
  <si>
    <t>○</t>
    <phoneticPr fontId="19"/>
  </si>
  <si>
    <t>吉</t>
    <phoneticPr fontId="19"/>
  </si>
  <si>
    <t>渋B</t>
    <phoneticPr fontId="19"/>
  </si>
  <si>
    <t>渋A</t>
    <phoneticPr fontId="19"/>
  </si>
  <si>
    <t>渋B</t>
    <phoneticPr fontId="19"/>
  </si>
  <si>
    <t>○</t>
    <phoneticPr fontId="19"/>
  </si>
  <si>
    <t>○</t>
    <phoneticPr fontId="4"/>
  </si>
  <si>
    <t>吉</t>
    <phoneticPr fontId="19"/>
  </si>
  <si>
    <t>吉B</t>
    <phoneticPr fontId="19"/>
  </si>
  <si>
    <t>○</t>
    <phoneticPr fontId="19"/>
  </si>
  <si>
    <t>○</t>
    <phoneticPr fontId="19"/>
  </si>
  <si>
    <t>渋B</t>
    <phoneticPr fontId="19"/>
  </si>
  <si>
    <t>渋A</t>
    <phoneticPr fontId="19"/>
  </si>
  <si>
    <t>静岡</t>
    <phoneticPr fontId="19"/>
  </si>
  <si>
    <t>中西寝坊</t>
    <phoneticPr fontId="19"/>
  </si>
  <si>
    <t>渋A12時～</t>
    <phoneticPr fontId="19"/>
  </si>
  <si>
    <t>小林欠勤</t>
    <phoneticPr fontId="19"/>
  </si>
  <si>
    <t>11月</t>
    <rPh sb="2" eb="3">
      <t>ガツ</t>
    </rPh>
    <phoneticPr fontId="4"/>
  </si>
  <si>
    <t>日</t>
    <phoneticPr fontId="21"/>
  </si>
  <si>
    <t>月</t>
    <phoneticPr fontId="21"/>
  </si>
  <si>
    <t>棚卸し〆 岡部欠勤</t>
    <rPh sb="0" eb="2">
      <t>タナオロ</t>
    </rPh>
    <phoneticPr fontId="4"/>
  </si>
  <si>
    <t>○</t>
    <phoneticPr fontId="21"/>
  </si>
  <si>
    <t>渋B</t>
    <rPh sb="0" eb="1">
      <t>シブ</t>
    </rPh>
    <phoneticPr fontId="21"/>
  </si>
  <si>
    <t>渋A</t>
    <rPh sb="0" eb="1">
      <t>シブ</t>
    </rPh>
    <phoneticPr fontId="21"/>
  </si>
  <si>
    <t>吉</t>
    <rPh sb="0" eb="1">
      <t>キチ</t>
    </rPh>
    <phoneticPr fontId="21"/>
  </si>
  <si>
    <t>池袋</t>
    <rPh sb="0" eb="2">
      <t>イケブクロ</t>
    </rPh>
    <phoneticPr fontId="21"/>
  </si>
  <si>
    <t>岡部 池袋KINGSX物販</t>
    <rPh sb="0" eb="2">
      <t>オカベ</t>
    </rPh>
    <rPh sb="3" eb="5">
      <t>イケブクロ</t>
    </rPh>
    <rPh sb="11" eb="13">
      <t>ブッパン</t>
    </rPh>
    <phoneticPr fontId="21"/>
  </si>
  <si>
    <t>吉A</t>
    <rPh sb="0" eb="1">
      <t>キチ</t>
    </rPh>
    <phoneticPr fontId="21"/>
  </si>
  <si>
    <t>○</t>
    <phoneticPr fontId="21"/>
  </si>
  <si>
    <t>中西欠勤</t>
    <phoneticPr fontId="21"/>
  </si>
  <si>
    <t>渋A</t>
    <phoneticPr fontId="21"/>
  </si>
  <si>
    <t>渋B12時半～</t>
    <rPh sb="0" eb="1">
      <t>シブ</t>
    </rPh>
    <phoneticPr fontId="21"/>
  </si>
  <si>
    <t>小林遅刻</t>
    <phoneticPr fontId="21"/>
  </si>
  <si>
    <t>棚卸し〆 ・中西欠勤</t>
    <rPh sb="0" eb="2">
      <t>タナオロ</t>
    </rPh>
    <phoneticPr fontId="4"/>
  </si>
  <si>
    <t>学芸大⇔吉祥寺　往復720円</t>
    <rPh sb="4" eb="7">
      <t>キチジョウジ</t>
    </rPh>
    <rPh sb="8" eb="10">
      <t>オウフク</t>
    </rPh>
    <rPh sb="13" eb="14">
      <t>エン</t>
    </rPh>
    <phoneticPr fontId="4"/>
  </si>
  <si>
    <t>学芸大⇔渋谷　往復320円</t>
    <rPh sb="4" eb="6">
      <t>シブヤ</t>
    </rPh>
    <rPh sb="7" eb="9">
      <t>オウフク</t>
    </rPh>
    <rPh sb="12" eb="13">
      <t>エン</t>
    </rPh>
    <phoneticPr fontId="4"/>
  </si>
  <si>
    <t xml:space="preserve">棚卸し〆 </t>
    <rPh sb="0" eb="2">
      <t>タナオロ</t>
    </rPh>
    <phoneticPr fontId="4"/>
  </si>
  <si>
    <t>12月</t>
    <rPh sb="2" eb="3">
      <t>ガツ</t>
    </rPh>
    <phoneticPr fontId="4"/>
  </si>
  <si>
    <t>火</t>
    <phoneticPr fontId="21"/>
  </si>
  <si>
    <t>木</t>
    <phoneticPr fontId="22"/>
  </si>
  <si>
    <t>大晦日</t>
    <phoneticPr fontId="22"/>
  </si>
  <si>
    <t>SPORTカタログ撮影</t>
    <phoneticPr fontId="22"/>
  </si>
  <si>
    <t>Subcietyカタログ撮影</t>
    <phoneticPr fontId="22"/>
  </si>
  <si>
    <t>○</t>
    <phoneticPr fontId="22"/>
  </si>
  <si>
    <t>○</t>
    <phoneticPr fontId="22"/>
  </si>
  <si>
    <t>吉</t>
    <phoneticPr fontId="22"/>
  </si>
  <si>
    <t>渋A</t>
    <phoneticPr fontId="22"/>
  </si>
  <si>
    <t>渋B</t>
    <phoneticPr fontId="22"/>
  </si>
  <si>
    <t>撮影</t>
    <phoneticPr fontId="22"/>
  </si>
  <si>
    <t>吉A</t>
    <phoneticPr fontId="22"/>
  </si>
  <si>
    <t>○</t>
    <phoneticPr fontId="22"/>
  </si>
  <si>
    <t>岡部欠勤</t>
    <phoneticPr fontId="22"/>
  </si>
  <si>
    <t>撮影</t>
    <phoneticPr fontId="22"/>
  </si>
  <si>
    <t>1月</t>
    <rPh sb="1" eb="2">
      <t>ガツ</t>
    </rPh>
    <phoneticPr fontId="4"/>
  </si>
  <si>
    <t>土</t>
    <phoneticPr fontId="23"/>
  </si>
  <si>
    <t>金</t>
    <phoneticPr fontId="21"/>
  </si>
  <si>
    <t>日</t>
    <phoneticPr fontId="22"/>
  </si>
  <si>
    <t>○</t>
    <phoneticPr fontId="23"/>
  </si>
  <si>
    <t>吉A</t>
    <phoneticPr fontId="23"/>
  </si>
  <si>
    <t>渋B</t>
    <phoneticPr fontId="23"/>
  </si>
  <si>
    <t>吉</t>
    <phoneticPr fontId="23"/>
  </si>
  <si>
    <t>渋A</t>
    <phoneticPr fontId="23"/>
  </si>
  <si>
    <t>○</t>
    <phoneticPr fontId="23"/>
  </si>
  <si>
    <t>物販</t>
    <phoneticPr fontId="23"/>
  </si>
  <si>
    <t>小林体調不良の為欠勤</t>
    <phoneticPr fontId="23"/>
  </si>
  <si>
    <t>小林欠勤</t>
    <phoneticPr fontId="23"/>
  </si>
  <si>
    <t>2月</t>
    <rPh sb="1" eb="2">
      <t>ガツ</t>
    </rPh>
    <phoneticPr fontId="4"/>
  </si>
  <si>
    <t>月</t>
    <phoneticPr fontId="21"/>
  </si>
  <si>
    <t>展示会</t>
    <phoneticPr fontId="24"/>
  </si>
  <si>
    <t>サンプルセール</t>
    <phoneticPr fontId="24"/>
  </si>
  <si>
    <t>中西</t>
    <phoneticPr fontId="24"/>
  </si>
  <si>
    <t>古瀬</t>
    <phoneticPr fontId="4"/>
  </si>
  <si>
    <t>16時～</t>
    <phoneticPr fontId="24"/>
  </si>
  <si>
    <t>A</t>
    <phoneticPr fontId="24"/>
  </si>
  <si>
    <t>○</t>
    <phoneticPr fontId="24"/>
  </si>
  <si>
    <t>○</t>
    <phoneticPr fontId="24"/>
  </si>
  <si>
    <t>渋B</t>
    <phoneticPr fontId="24"/>
  </si>
  <si>
    <t>吉</t>
    <phoneticPr fontId="24"/>
  </si>
  <si>
    <t>渋A</t>
    <phoneticPr fontId="24"/>
  </si>
  <si>
    <t>吉A</t>
    <phoneticPr fontId="24"/>
  </si>
  <si>
    <t>○</t>
    <phoneticPr fontId="24"/>
  </si>
  <si>
    <t>吉A</t>
    <phoneticPr fontId="24"/>
  </si>
  <si>
    <t>渋</t>
    <phoneticPr fontId="23"/>
  </si>
  <si>
    <t>イベント</t>
    <phoneticPr fontId="24"/>
  </si>
  <si>
    <t>田端⇔渋谷　往復400円</t>
    <phoneticPr fontId="24"/>
  </si>
  <si>
    <t>渋A～20時</t>
    <phoneticPr fontId="24"/>
  </si>
  <si>
    <t>渋A</t>
    <phoneticPr fontId="24"/>
  </si>
  <si>
    <t>渋B～21時半</t>
    <phoneticPr fontId="24"/>
  </si>
  <si>
    <t>15時～</t>
    <phoneticPr fontId="24"/>
  </si>
  <si>
    <t>サンプルセール・岡部体調不良で遅刻</t>
    <phoneticPr fontId="24"/>
  </si>
  <si>
    <t>小林体調不良の為欠勤</t>
    <phoneticPr fontId="24"/>
  </si>
  <si>
    <t>菅冬休み</t>
    <phoneticPr fontId="25"/>
  </si>
  <si>
    <t>S</t>
    <phoneticPr fontId="25"/>
  </si>
  <si>
    <t>K</t>
    <phoneticPr fontId="25"/>
  </si>
  <si>
    <t>〇</t>
    <phoneticPr fontId="25"/>
  </si>
  <si>
    <t>渋B</t>
    <phoneticPr fontId="25"/>
  </si>
  <si>
    <t>渋A</t>
    <phoneticPr fontId="25"/>
  </si>
  <si>
    <t>〇</t>
    <phoneticPr fontId="25"/>
  </si>
  <si>
    <t>吉</t>
    <phoneticPr fontId="25"/>
  </si>
  <si>
    <t>渋A</t>
    <phoneticPr fontId="25"/>
  </si>
  <si>
    <t>久松夏休み</t>
    <phoneticPr fontId="25"/>
  </si>
  <si>
    <t>渋B</t>
    <phoneticPr fontId="25"/>
  </si>
  <si>
    <t>吉A</t>
    <phoneticPr fontId="25"/>
  </si>
  <si>
    <t>ROBさん</t>
    <phoneticPr fontId="25"/>
  </si>
  <si>
    <t>棚卸し〆 ・ROBさん</t>
    <rPh sb="0" eb="2">
      <t>タナオロ</t>
    </rPh>
    <phoneticPr fontId="4"/>
  </si>
  <si>
    <t>岡部体調不良の為早退</t>
    <phoneticPr fontId="25"/>
  </si>
  <si>
    <t>渋B～18時</t>
    <phoneticPr fontId="25"/>
  </si>
  <si>
    <t>菅冬休み・岡部体調不良の為早退</t>
    <phoneticPr fontId="25"/>
  </si>
  <si>
    <t>渋A～18時</t>
    <phoneticPr fontId="25"/>
  </si>
  <si>
    <t>○</t>
    <phoneticPr fontId="25"/>
  </si>
  <si>
    <t>渋A</t>
    <rPh sb="0" eb="1">
      <t>シブ</t>
    </rPh>
    <phoneticPr fontId="25"/>
  </si>
  <si>
    <t>渋</t>
    <rPh sb="0" eb="1">
      <t>シブ</t>
    </rPh>
    <phoneticPr fontId="25"/>
  </si>
  <si>
    <t>久松</t>
    <phoneticPr fontId="4"/>
  </si>
  <si>
    <t>茅根</t>
    <phoneticPr fontId="4"/>
  </si>
  <si>
    <t>小林</t>
    <phoneticPr fontId="4"/>
  </si>
  <si>
    <t>古瀬</t>
    <phoneticPr fontId="4"/>
  </si>
  <si>
    <t>金</t>
    <rPh sb="0" eb="1">
      <t>キン</t>
    </rPh>
    <phoneticPr fontId="4"/>
  </si>
  <si>
    <t>○</t>
    <phoneticPr fontId="4"/>
  </si>
  <si>
    <t>※アルバイト給与</t>
    <phoneticPr fontId="4"/>
  </si>
  <si>
    <t>B</t>
    <phoneticPr fontId="4"/>
  </si>
  <si>
    <t>A</t>
    <phoneticPr fontId="4"/>
  </si>
  <si>
    <t>久松冬休み</t>
    <rPh sb="0" eb="2">
      <t>ヒサマツ</t>
    </rPh>
    <rPh sb="2" eb="4">
      <t>フユヤス</t>
    </rPh>
    <phoneticPr fontId="4"/>
  </si>
  <si>
    <t>岡部</t>
    <phoneticPr fontId="4"/>
  </si>
  <si>
    <t>茅根冬休み</t>
    <rPh sb="0" eb="2">
      <t>チネ</t>
    </rPh>
    <rPh sb="2" eb="4">
      <t>フユヤス</t>
    </rPh>
    <phoneticPr fontId="4"/>
  </si>
  <si>
    <t>NineMicrophones A/W撮影</t>
    <rPh sb="19" eb="21">
      <t>サツエイ</t>
    </rPh>
    <phoneticPr fontId="4"/>
  </si>
  <si>
    <t>Subciety A/Wカタログ撮影</t>
    <rPh sb="16" eb="18">
      <t>サツエイ</t>
    </rPh>
    <phoneticPr fontId="4"/>
  </si>
  <si>
    <t>石神井公園⇔渋谷　往復742円</t>
    <phoneticPr fontId="4"/>
  </si>
  <si>
    <t>つばさFly、MISTY1日店長</t>
    <rPh sb="13" eb="14">
      <t>ニチ</t>
    </rPh>
    <rPh sb="14" eb="16">
      <t>テンチョウ</t>
    </rPh>
    <phoneticPr fontId="4"/>
  </si>
  <si>
    <t>石神井公園⇔吉祥寺（バス通勤）　往復432円</t>
    <phoneticPr fontId="4"/>
  </si>
  <si>
    <t>taama1日店長</t>
    <rPh sb="6" eb="7">
      <t>ニチ</t>
    </rPh>
    <rPh sb="7" eb="9">
      <t>テンチョウ</t>
    </rPh>
    <phoneticPr fontId="4"/>
  </si>
  <si>
    <t>SBCY SPORT撮影</t>
    <rPh sb="10" eb="12">
      <t>サツエイ</t>
    </rPh>
    <phoneticPr fontId="4"/>
  </si>
  <si>
    <t>左迅1日店長</t>
    <rPh sb="0" eb="1">
      <t>サ</t>
    </rPh>
    <rPh sb="1" eb="2">
      <t>ジン</t>
    </rPh>
    <rPh sb="3" eb="4">
      <t>ニチ</t>
    </rPh>
    <rPh sb="4" eb="6">
      <t>テンチョウ</t>
    </rPh>
    <phoneticPr fontId="4"/>
  </si>
  <si>
    <t>レセプション（仮）</t>
    <rPh sb="7" eb="8">
      <t>カリ</t>
    </rPh>
    <phoneticPr fontId="4"/>
  </si>
  <si>
    <t>WAYZ１日店長</t>
    <rPh sb="4" eb="6">
      <t>イチニチ</t>
    </rPh>
    <rPh sb="6" eb="8">
      <t>テンチョウ</t>
    </rPh>
    <phoneticPr fontId="4"/>
  </si>
  <si>
    <t>田端⇔渋谷　往復400円</t>
    <phoneticPr fontId="4"/>
  </si>
  <si>
    <t>○</t>
    <phoneticPr fontId="27"/>
  </si>
  <si>
    <t>早</t>
    <rPh sb="0" eb="1">
      <t>ハヤ</t>
    </rPh>
    <phoneticPr fontId="27"/>
  </si>
  <si>
    <t>遅</t>
    <rPh sb="0" eb="1">
      <t>チ</t>
    </rPh>
    <phoneticPr fontId="27"/>
  </si>
  <si>
    <t>〃</t>
    <phoneticPr fontId="27"/>
  </si>
  <si>
    <t>Sub/Nine16AW展示会</t>
    <rPh sb="12" eb="15">
      <t>テンジカイ</t>
    </rPh>
    <phoneticPr fontId="27"/>
  </si>
  <si>
    <t>Web分発送</t>
  </si>
  <si>
    <t>Web分発送</t>
    <rPh sb="3" eb="4">
      <t>ブン</t>
    </rPh>
    <rPh sb="4" eb="6">
      <t>ハッソウ</t>
    </rPh>
    <phoneticPr fontId="27"/>
  </si>
  <si>
    <t>古瀬病欠</t>
    <rPh sb="0" eb="2">
      <t>フルセ</t>
    </rPh>
    <rPh sb="2" eb="4">
      <t>ビョウケツ</t>
    </rPh>
    <phoneticPr fontId="27"/>
  </si>
  <si>
    <t>12時半～</t>
    <rPh sb="2" eb="4">
      <t>ジハン</t>
    </rPh>
    <phoneticPr fontId="27"/>
  </si>
  <si>
    <t>水</t>
    <rPh sb="0" eb="1">
      <t>スイ</t>
    </rPh>
    <phoneticPr fontId="48"/>
  </si>
  <si>
    <t>SATANIC</t>
    <phoneticPr fontId="48"/>
  </si>
  <si>
    <t>早</t>
    <rPh sb="0" eb="1">
      <t>ハヤ</t>
    </rPh>
    <phoneticPr fontId="48"/>
  </si>
  <si>
    <t>久松GW振替</t>
    <rPh sb="0" eb="2">
      <t>ヒサマツ</t>
    </rPh>
    <rPh sb="4" eb="6">
      <t>フリカエ</t>
    </rPh>
    <phoneticPr fontId="48"/>
  </si>
  <si>
    <t>菅GW振替</t>
    <rPh sb="0" eb="1">
      <t>スガ</t>
    </rPh>
    <rPh sb="3" eb="5">
      <t>フリカエ</t>
    </rPh>
    <phoneticPr fontId="48"/>
  </si>
  <si>
    <t>○</t>
    <phoneticPr fontId="48"/>
  </si>
  <si>
    <t>早</t>
    <rPh sb="0" eb="1">
      <t>ハヤ</t>
    </rPh>
    <phoneticPr fontId="48"/>
  </si>
  <si>
    <t>遅</t>
    <rPh sb="0" eb="1">
      <t>チ</t>
    </rPh>
    <phoneticPr fontId="48"/>
  </si>
  <si>
    <t>早</t>
    <rPh sb="0" eb="1">
      <t>ハヤ</t>
    </rPh>
    <phoneticPr fontId="48"/>
  </si>
  <si>
    <t>棚卸・岡部欠勤</t>
    <rPh sb="0" eb="2">
      <t>タナオロシ</t>
    </rPh>
    <rPh sb="3" eb="5">
      <t>オカベ</t>
    </rPh>
    <rPh sb="5" eb="7">
      <t>ケッキン</t>
    </rPh>
    <phoneticPr fontId="48"/>
  </si>
  <si>
    <t>棚卸〆・岡部欠勤</t>
    <rPh sb="0" eb="2">
      <t>タナオロシ</t>
    </rPh>
    <rPh sb="4" eb="6">
      <t>オカベ</t>
    </rPh>
    <rPh sb="6" eb="8">
      <t>ケッキン</t>
    </rPh>
    <phoneticPr fontId="48"/>
  </si>
  <si>
    <t>31日</t>
    <rPh sb="2" eb="3">
      <t>ニチ</t>
    </rPh>
    <phoneticPr fontId="48"/>
  </si>
  <si>
    <t>○</t>
    <phoneticPr fontId="48"/>
  </si>
  <si>
    <t>棚卸</t>
    <rPh sb="0" eb="2">
      <t>タナオロシ</t>
    </rPh>
    <phoneticPr fontId="48"/>
  </si>
  <si>
    <t>棚卸〆</t>
    <rPh sb="0" eb="2">
      <t>タナオロシ</t>
    </rPh>
    <phoneticPr fontId="48"/>
  </si>
  <si>
    <t>サンプルセール</t>
    <phoneticPr fontId="48"/>
  </si>
  <si>
    <t>リベリット</t>
    <phoneticPr fontId="48"/>
  </si>
  <si>
    <t>3日</t>
    <rPh sb="1" eb="2">
      <t>ニチ</t>
    </rPh>
    <phoneticPr fontId="4"/>
  </si>
  <si>
    <t>月</t>
    <phoneticPr fontId="48"/>
  </si>
  <si>
    <t>菅夏休み</t>
    <rPh sb="0" eb="1">
      <t>スガ</t>
    </rPh>
    <rPh sb="1" eb="3">
      <t>ナツヤス</t>
    </rPh>
    <phoneticPr fontId="48"/>
  </si>
  <si>
    <t>欠勤</t>
    <rPh sb="0" eb="2">
      <t>ケッキン</t>
    </rPh>
    <phoneticPr fontId="48"/>
  </si>
  <si>
    <t>※</t>
    <phoneticPr fontId="48"/>
  </si>
  <si>
    <t>稲葉さんヘルプ？</t>
    <rPh sb="0" eb="2">
      <t>イナバ</t>
    </rPh>
    <phoneticPr fontId="48"/>
  </si>
  <si>
    <t>憲法記念日</t>
    <rPh sb="0" eb="2">
      <t>ケンポウ</t>
    </rPh>
    <rPh sb="2" eb="5">
      <t>キネンビ</t>
    </rPh>
    <phoneticPr fontId="48"/>
  </si>
  <si>
    <t>みどりの日</t>
    <rPh sb="4" eb="5">
      <t>ヒ</t>
    </rPh>
    <phoneticPr fontId="48"/>
  </si>
  <si>
    <t>こどもの日</t>
    <rPh sb="4" eb="5">
      <t>ヒ</t>
    </rPh>
    <phoneticPr fontId="48"/>
  </si>
  <si>
    <t>小原</t>
    <rPh sb="0" eb="2">
      <t>オバラ</t>
    </rPh>
    <phoneticPr fontId="4"/>
  </si>
  <si>
    <t>キクタ</t>
    <phoneticPr fontId="48"/>
  </si>
  <si>
    <t>#THEBASE</t>
    <phoneticPr fontId="48"/>
  </si>
  <si>
    <t>サタニック物販</t>
    <rPh sb="5" eb="7">
      <t>ブッパン</t>
    </rPh>
    <phoneticPr fontId="48"/>
  </si>
  <si>
    <t>棚卸し　キメラ物販</t>
    <rPh sb="0" eb="2">
      <t>タナオロ</t>
    </rPh>
    <rPh sb="7" eb="9">
      <t>ブッパン</t>
    </rPh>
    <phoneticPr fontId="48"/>
  </si>
  <si>
    <t>棚卸し</t>
    <phoneticPr fontId="48"/>
  </si>
  <si>
    <t>○</t>
    <phoneticPr fontId="48"/>
  </si>
  <si>
    <t>A.W展示会　小原本社</t>
    <rPh sb="3" eb="6">
      <t>テンジカイ</t>
    </rPh>
    <rPh sb="7" eb="9">
      <t>オバラ</t>
    </rPh>
    <rPh sb="9" eb="11">
      <t>ホンシャ</t>
    </rPh>
    <phoneticPr fontId="48"/>
  </si>
  <si>
    <t>A.W展示会　小原本社</t>
    <rPh sb="7" eb="9">
      <t>オバラ</t>
    </rPh>
    <rPh sb="9" eb="11">
      <t>ホンシャ</t>
    </rPh>
    <phoneticPr fontId="48"/>
  </si>
  <si>
    <t>物販</t>
    <rPh sb="0" eb="2">
      <t>ブ</t>
    </rPh>
    <phoneticPr fontId="48"/>
  </si>
  <si>
    <t>岡部16：30～</t>
    <rPh sb="0" eb="2">
      <t>オカベ</t>
    </rPh>
    <phoneticPr fontId="48"/>
  </si>
  <si>
    <t>×</t>
    <phoneticPr fontId="48"/>
  </si>
  <si>
    <t>○</t>
    <phoneticPr fontId="48"/>
  </si>
  <si>
    <t>キメラ物販</t>
    <rPh sb="3" eb="5">
      <t>ブッパン</t>
    </rPh>
    <phoneticPr fontId="48"/>
  </si>
  <si>
    <t>○</t>
    <phoneticPr fontId="48"/>
  </si>
  <si>
    <t>千駄ヶ谷SALE</t>
    <rPh sb="0" eb="4">
      <t>センダガヤ</t>
    </rPh>
    <phoneticPr fontId="48"/>
  </si>
  <si>
    <t>岡部16：00～</t>
    <rPh sb="0" eb="2">
      <t>オカベ</t>
    </rPh>
    <phoneticPr fontId="48"/>
  </si>
  <si>
    <t>海の日</t>
    <rPh sb="0" eb="1">
      <t>ウミ</t>
    </rPh>
    <rPh sb="2" eb="3">
      <t>ヒ</t>
    </rPh>
    <phoneticPr fontId="48"/>
  </si>
  <si>
    <t>小原有給</t>
    <rPh sb="0" eb="2">
      <t>オバラ</t>
    </rPh>
    <rPh sb="2" eb="4">
      <t>ユウキュウ</t>
    </rPh>
    <phoneticPr fontId="48"/>
  </si>
  <si>
    <t>山の日</t>
    <rPh sb="0" eb="1">
      <t>ヤマ</t>
    </rPh>
    <rPh sb="2" eb="3">
      <t>ヒ</t>
    </rPh>
    <phoneticPr fontId="48"/>
  </si>
  <si>
    <t>THE BASE</t>
    <phoneticPr fontId="48"/>
  </si>
  <si>
    <t>THE BASE</t>
    <phoneticPr fontId="48"/>
  </si>
</sst>
</file>

<file path=xl/styles.xml><?xml version="1.0" encoding="utf-8"?>
<styleSheet xmlns="http://schemas.openxmlformats.org/spreadsheetml/2006/main">
  <fonts count="50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ajor"/>
    </font>
    <font>
      <sz val="8"/>
      <color rgb="FFFF0000"/>
      <name val="ＭＳ Ｐゴシック"/>
      <family val="3"/>
      <charset val="128"/>
      <scheme val="major"/>
    </font>
    <font>
      <sz val="8"/>
      <color rgb="FFFF0000"/>
      <name val="ＭＳ Ｐゴシック"/>
      <family val="3"/>
      <charset val="128"/>
    </font>
    <font>
      <sz val="8"/>
      <color rgb="FF0070C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222222"/>
      <name val="ＭＳ Ｐゴシック"/>
      <family val="3"/>
      <charset val="128"/>
      <scheme val="major"/>
    </font>
    <font>
      <b/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</font>
    <font>
      <sz val="8"/>
      <color rgb="FF00B0F0"/>
      <name val="ＭＳ Ｐゴシック"/>
      <family val="3"/>
      <charset val="128"/>
    </font>
    <font>
      <sz val="8"/>
      <color rgb="FFFFFF00"/>
      <name val="ＭＳ Ｐゴシック"/>
      <family val="3"/>
      <charset val="128"/>
      <scheme val="major"/>
    </font>
    <font>
      <b/>
      <sz val="8"/>
      <name val="ＭＳ Ｐゴシック"/>
      <family val="3"/>
      <charset val="128"/>
      <scheme val="major"/>
    </font>
    <font>
      <sz val="8"/>
      <color rgb="FFC00000"/>
      <name val="ＭＳ Ｐゴシック"/>
      <family val="3"/>
      <charset val="128"/>
    </font>
    <font>
      <sz val="8"/>
      <color rgb="FFC00000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rgb="FF222222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inor"/>
    </font>
    <font>
      <sz val="8"/>
      <color theme="0" tint="-0.14999847407452621"/>
      <name val="ＭＳ Ｐゴシック"/>
      <family val="3"/>
      <charset val="128"/>
      <scheme val="major"/>
    </font>
  </fonts>
  <fills count="1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 diagonalUp="1"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</borders>
  <cellStyleXfs count="5">
    <xf numFmtId="0" fontId="0" fillId="0" borderId="0">
      <alignment vertical="center"/>
    </xf>
    <xf numFmtId="0" fontId="2" fillId="0" borderId="0"/>
    <xf numFmtId="0" fontId="30" fillId="0" borderId="0">
      <alignment vertical="center"/>
    </xf>
    <xf numFmtId="0" fontId="2" fillId="0" borderId="0"/>
    <xf numFmtId="0" fontId="1" fillId="0" borderId="0">
      <alignment vertical="center"/>
    </xf>
  </cellStyleXfs>
  <cellXfs count="379">
    <xf numFmtId="0" fontId="0" fillId="0" borderId="0" xfId="0">
      <alignment vertical="center"/>
    </xf>
    <xf numFmtId="0" fontId="2" fillId="0" borderId="0" xfId="1"/>
    <xf numFmtId="56" fontId="3" fillId="0" borderId="1" xfId="1" applyNumberFormat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5" fillId="0" borderId="0" xfId="1" applyFont="1" applyFill="1" applyAlignment="1">
      <alignment horizontal="center"/>
    </xf>
    <xf numFmtId="0" fontId="5" fillId="0" borderId="0" xfId="1" applyFont="1" applyFill="1" applyAlignment="1">
      <alignment horizontal="left"/>
    </xf>
    <xf numFmtId="0" fontId="5" fillId="0" borderId="0" xfId="1" applyFont="1" applyFill="1" applyBorder="1" applyAlignment="1">
      <alignment horizontal="left"/>
    </xf>
    <xf numFmtId="0" fontId="5" fillId="0" borderId="0" xfId="1" applyFont="1" applyFill="1" applyAlignment="1"/>
    <xf numFmtId="56" fontId="3" fillId="0" borderId="5" xfId="1" applyNumberFormat="1" applyFont="1" applyFill="1" applyBorder="1" applyAlignment="1">
      <alignment horizontal="center"/>
    </xf>
    <xf numFmtId="56" fontId="3" fillId="0" borderId="6" xfId="1" applyNumberFormat="1" applyFont="1" applyFill="1" applyBorder="1" applyAlignment="1">
      <alignment horizontal="center"/>
    </xf>
    <xf numFmtId="56" fontId="3" fillId="0" borderId="7" xfId="1" applyNumberFormat="1" applyFont="1" applyFill="1" applyBorder="1" applyAlignment="1">
      <alignment horizontal="center"/>
    </xf>
    <xf numFmtId="56" fontId="3" fillId="0" borderId="8" xfId="1" applyNumberFormat="1" applyFont="1" applyFill="1" applyBorder="1" applyAlignment="1">
      <alignment horizontal="center"/>
    </xf>
    <xf numFmtId="56" fontId="3" fillId="0" borderId="9" xfId="1" applyNumberFormat="1" applyFont="1" applyFill="1" applyBorder="1" applyAlignment="1">
      <alignment horizontal="center"/>
    </xf>
    <xf numFmtId="56" fontId="3" fillId="0" borderId="10" xfId="1" applyNumberFormat="1" applyFont="1" applyFill="1" applyBorder="1" applyAlignment="1">
      <alignment horizontal="center"/>
    </xf>
    <xf numFmtId="0" fontId="0" fillId="0" borderId="11" xfId="0" applyBorder="1">
      <alignment vertical="center"/>
    </xf>
    <xf numFmtId="0" fontId="5" fillId="0" borderId="11" xfId="1" applyFont="1" applyFill="1" applyBorder="1" applyAlignment="1">
      <alignment horizontal="center"/>
    </xf>
    <xf numFmtId="0" fontId="5" fillId="0" borderId="11" xfId="1" applyFont="1" applyFill="1" applyBorder="1" applyAlignment="1">
      <alignment horizontal="left"/>
    </xf>
    <xf numFmtId="0" fontId="5" fillId="0" borderId="11" xfId="1" applyFont="1" applyFill="1" applyBorder="1" applyAlignment="1"/>
    <xf numFmtId="0" fontId="3" fillId="2" borderId="12" xfId="1" applyFont="1" applyFill="1" applyBorder="1" applyAlignment="1">
      <alignment horizontal="center"/>
    </xf>
    <xf numFmtId="0" fontId="0" fillId="0" borderId="0" xfId="0" applyBorder="1">
      <alignment vertical="center"/>
    </xf>
    <xf numFmtId="56" fontId="3" fillId="0" borderId="13" xfId="1" applyNumberFormat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3" fillId="4" borderId="3" xfId="1" applyFont="1" applyFill="1" applyBorder="1" applyAlignment="1">
      <alignment horizontal="center"/>
    </xf>
    <xf numFmtId="56" fontId="32" fillId="2" borderId="14" xfId="1" applyNumberFormat="1" applyFont="1" applyFill="1" applyBorder="1" applyAlignment="1">
      <alignment horizontal="center"/>
    </xf>
    <xf numFmtId="56" fontId="32" fillId="3" borderId="14" xfId="1" applyNumberFormat="1" applyFont="1" applyFill="1" applyBorder="1" applyAlignment="1">
      <alignment horizontal="center"/>
    </xf>
    <xf numFmtId="0" fontId="32" fillId="0" borderId="15" xfId="1" applyFont="1" applyFill="1" applyBorder="1" applyAlignment="1">
      <alignment horizontal="center"/>
    </xf>
    <xf numFmtId="56" fontId="32" fillId="4" borderId="16" xfId="1" applyNumberFormat="1" applyFont="1" applyFill="1" applyBorder="1" applyAlignment="1">
      <alignment horizontal="center"/>
    </xf>
    <xf numFmtId="0" fontId="32" fillId="0" borderId="17" xfId="1" applyFont="1" applyFill="1" applyBorder="1" applyAlignment="1">
      <alignment horizontal="center"/>
    </xf>
    <xf numFmtId="56" fontId="32" fillId="2" borderId="5" xfId="1" applyNumberFormat="1" applyFont="1" applyFill="1" applyBorder="1" applyAlignment="1">
      <alignment horizontal="center"/>
    </xf>
    <xf numFmtId="56" fontId="32" fillId="3" borderId="16" xfId="1" applyNumberFormat="1" applyFont="1" applyFill="1" applyBorder="1" applyAlignment="1">
      <alignment horizontal="center"/>
    </xf>
    <xf numFmtId="56" fontId="32" fillId="2" borderId="16" xfId="1" applyNumberFormat="1" applyFont="1" applyFill="1" applyBorder="1" applyAlignment="1">
      <alignment horizontal="center"/>
    </xf>
    <xf numFmtId="0" fontId="32" fillId="0" borderId="18" xfId="1" applyFont="1" applyFill="1" applyBorder="1" applyAlignment="1">
      <alignment horizontal="center"/>
    </xf>
    <xf numFmtId="0" fontId="32" fillId="0" borderId="19" xfId="1" applyFont="1" applyFill="1" applyBorder="1" applyAlignment="1">
      <alignment horizontal="center" vertical="center"/>
    </xf>
    <xf numFmtId="0" fontId="32" fillId="0" borderId="18" xfId="1" applyFont="1" applyBorder="1" applyAlignment="1">
      <alignment horizontal="center"/>
    </xf>
    <xf numFmtId="0" fontId="32" fillId="0" borderId="20" xfId="1" applyFont="1" applyBorder="1" applyAlignment="1">
      <alignment horizontal="center"/>
    </xf>
    <xf numFmtId="56" fontId="32" fillId="4" borderId="14" xfId="1" applyNumberFormat="1" applyFont="1" applyFill="1" applyBorder="1" applyAlignment="1">
      <alignment horizontal="center"/>
    </xf>
    <xf numFmtId="56" fontId="32" fillId="2" borderId="21" xfId="1" applyNumberFormat="1" applyFont="1" applyFill="1" applyBorder="1" applyAlignment="1">
      <alignment horizontal="center"/>
    </xf>
    <xf numFmtId="56" fontId="32" fillId="2" borderId="22" xfId="1" applyNumberFormat="1" applyFont="1" applyFill="1" applyBorder="1" applyAlignment="1">
      <alignment horizontal="center"/>
    </xf>
    <xf numFmtId="56" fontId="32" fillId="3" borderId="22" xfId="1" applyNumberFormat="1" applyFont="1" applyFill="1" applyBorder="1" applyAlignment="1">
      <alignment horizontal="center"/>
    </xf>
    <xf numFmtId="56" fontId="32" fillId="4" borderId="22" xfId="1" applyNumberFormat="1" applyFont="1" applyFill="1" applyBorder="1" applyAlignment="1">
      <alignment horizontal="center"/>
    </xf>
    <xf numFmtId="0" fontId="32" fillId="0" borderId="23" xfId="1" applyFont="1" applyFill="1" applyBorder="1" applyAlignment="1">
      <alignment horizontal="center"/>
    </xf>
    <xf numFmtId="0" fontId="4" fillId="5" borderId="3" xfId="1" applyFont="1" applyFill="1" applyBorder="1" applyAlignment="1">
      <alignment horizontal="center"/>
    </xf>
    <xf numFmtId="0" fontId="4" fillId="5" borderId="2" xfId="1" applyFont="1" applyFill="1" applyBorder="1" applyAlignment="1">
      <alignment horizontal="center"/>
    </xf>
    <xf numFmtId="56" fontId="32" fillId="5" borderId="24" xfId="1" applyNumberFormat="1" applyFont="1" applyFill="1" applyBorder="1" applyAlignment="1">
      <alignment horizontal="center"/>
    </xf>
    <xf numFmtId="56" fontId="32" fillId="5" borderId="25" xfId="1" applyNumberFormat="1" applyFont="1" applyFill="1" applyBorder="1" applyAlignment="1">
      <alignment horizontal="center"/>
    </xf>
    <xf numFmtId="56" fontId="32" fillId="5" borderId="14" xfId="1" applyNumberFormat="1" applyFont="1" applyFill="1" applyBorder="1" applyAlignment="1">
      <alignment horizontal="center"/>
    </xf>
    <xf numFmtId="56" fontId="32" fillId="5" borderId="26" xfId="1" applyNumberFormat="1" applyFont="1" applyFill="1" applyBorder="1" applyAlignment="1">
      <alignment horizontal="center"/>
    </xf>
    <xf numFmtId="56" fontId="32" fillId="5" borderId="27" xfId="1" applyNumberFormat="1" applyFont="1" applyFill="1" applyBorder="1" applyAlignment="1">
      <alignment horizontal="center"/>
    </xf>
    <xf numFmtId="56" fontId="32" fillId="5" borderId="16" xfId="1" applyNumberFormat="1" applyFont="1" applyFill="1" applyBorder="1" applyAlignment="1">
      <alignment horizontal="center"/>
    </xf>
    <xf numFmtId="56" fontId="33" fillId="5" borderId="14" xfId="1" applyNumberFormat="1" applyFont="1" applyFill="1" applyBorder="1" applyAlignment="1">
      <alignment horizontal="center"/>
    </xf>
    <xf numFmtId="56" fontId="33" fillId="5" borderId="27" xfId="1" applyNumberFormat="1" applyFont="1" applyFill="1" applyBorder="1" applyAlignment="1">
      <alignment horizontal="center"/>
    </xf>
    <xf numFmtId="56" fontId="32" fillId="5" borderId="22" xfId="1" applyNumberFormat="1" applyFont="1" applyFill="1" applyBorder="1" applyAlignment="1">
      <alignment horizontal="center"/>
    </xf>
    <xf numFmtId="56" fontId="32" fillId="5" borderId="13" xfId="1" applyNumberFormat="1" applyFont="1" applyFill="1" applyBorder="1" applyAlignment="1">
      <alignment horizontal="center"/>
    </xf>
    <xf numFmtId="56" fontId="34" fillId="0" borderId="10" xfId="1" applyNumberFormat="1" applyFont="1" applyFill="1" applyBorder="1" applyAlignment="1">
      <alignment horizontal="center"/>
    </xf>
    <xf numFmtId="56" fontId="35" fillId="0" borderId="10" xfId="1" applyNumberFormat="1" applyFont="1" applyFill="1" applyBorder="1" applyAlignment="1">
      <alignment horizontal="center"/>
    </xf>
    <xf numFmtId="56" fontId="32" fillId="2" borderId="28" xfId="1" applyNumberFormat="1" applyFont="1" applyFill="1" applyBorder="1" applyAlignment="1">
      <alignment horizontal="center"/>
    </xf>
    <xf numFmtId="56" fontId="32" fillId="3" borderId="28" xfId="1" applyNumberFormat="1" applyFont="1" applyFill="1" applyBorder="1" applyAlignment="1">
      <alignment horizontal="center"/>
    </xf>
    <xf numFmtId="56" fontId="32" fillId="4" borderId="29" xfId="1" applyNumberFormat="1" applyFont="1" applyFill="1" applyBorder="1" applyAlignment="1">
      <alignment horizontal="center"/>
    </xf>
    <xf numFmtId="56" fontId="32" fillId="3" borderId="30" xfId="1" applyNumberFormat="1" applyFont="1" applyFill="1" applyBorder="1" applyAlignment="1">
      <alignment horizontal="center"/>
    </xf>
    <xf numFmtId="56" fontId="32" fillId="2" borderId="31" xfId="1" applyNumberFormat="1" applyFont="1" applyFill="1" applyBorder="1" applyAlignment="1">
      <alignment horizontal="center"/>
    </xf>
    <xf numFmtId="56" fontId="32" fillId="2" borderId="30" xfId="1" applyNumberFormat="1" applyFont="1" applyFill="1" applyBorder="1" applyAlignment="1">
      <alignment horizontal="center"/>
    </xf>
    <xf numFmtId="56" fontId="32" fillId="4" borderId="30" xfId="1" applyNumberFormat="1" applyFont="1" applyFill="1" applyBorder="1" applyAlignment="1">
      <alignment horizontal="center"/>
    </xf>
    <xf numFmtId="56" fontId="32" fillId="4" borderId="28" xfId="1" applyNumberFormat="1" applyFont="1" applyFill="1" applyBorder="1" applyAlignment="1">
      <alignment horizontal="center"/>
    </xf>
    <xf numFmtId="56" fontId="32" fillId="4" borderId="32" xfId="1" applyNumberFormat="1" applyFont="1" applyFill="1" applyBorder="1" applyAlignment="1">
      <alignment horizontal="center"/>
    </xf>
    <xf numFmtId="56" fontId="34" fillId="0" borderId="33" xfId="1" applyNumberFormat="1" applyFont="1" applyFill="1" applyBorder="1" applyAlignment="1">
      <alignment horizontal="center"/>
    </xf>
    <xf numFmtId="0" fontId="3" fillId="6" borderId="3" xfId="1" applyFont="1" applyFill="1" applyBorder="1" applyAlignment="1">
      <alignment horizontal="center"/>
    </xf>
    <xf numFmtId="0" fontId="3" fillId="4" borderId="3" xfId="1" applyNumberFormat="1" applyFont="1" applyFill="1" applyBorder="1" applyAlignment="1">
      <alignment horizontal="center"/>
    </xf>
    <xf numFmtId="0" fontId="31" fillId="0" borderId="0" xfId="0" applyFont="1">
      <alignment vertical="center"/>
    </xf>
    <xf numFmtId="56" fontId="32" fillId="7" borderId="16" xfId="1" applyNumberFormat="1" applyFont="1" applyFill="1" applyBorder="1" applyAlignment="1">
      <alignment horizontal="center"/>
    </xf>
    <xf numFmtId="56" fontId="32" fillId="7" borderId="30" xfId="1" applyNumberFormat="1" applyFont="1" applyFill="1" applyBorder="1" applyAlignment="1">
      <alignment horizontal="center"/>
    </xf>
    <xf numFmtId="56" fontId="32" fillId="7" borderId="22" xfId="1" applyNumberFormat="1" applyFont="1" applyFill="1" applyBorder="1" applyAlignment="1">
      <alignment horizontal="center"/>
    </xf>
    <xf numFmtId="56" fontId="32" fillId="6" borderId="22" xfId="1" applyNumberFormat="1" applyFont="1" applyFill="1" applyBorder="1" applyAlignment="1">
      <alignment horizontal="center"/>
    </xf>
    <xf numFmtId="56" fontId="32" fillId="6" borderId="30" xfId="1" applyNumberFormat="1" applyFont="1" applyFill="1" applyBorder="1" applyAlignment="1">
      <alignment horizontal="center"/>
    </xf>
    <xf numFmtId="56" fontId="32" fillId="6" borderId="14" xfId="1" applyNumberFormat="1" applyFont="1" applyFill="1" applyBorder="1" applyAlignment="1">
      <alignment horizontal="center"/>
    </xf>
    <xf numFmtId="56" fontId="32" fillId="6" borderId="28" xfId="1" applyNumberFormat="1" applyFont="1" applyFill="1" applyBorder="1" applyAlignment="1">
      <alignment horizontal="center"/>
    </xf>
    <xf numFmtId="56" fontId="32" fillId="6" borderId="34" xfId="1" applyNumberFormat="1" applyFont="1" applyFill="1" applyBorder="1" applyAlignment="1">
      <alignment horizontal="center"/>
    </xf>
    <xf numFmtId="56" fontId="33" fillId="4" borderId="14" xfId="1" applyNumberFormat="1" applyFont="1" applyFill="1" applyBorder="1" applyAlignment="1">
      <alignment horizontal="center"/>
    </xf>
    <xf numFmtId="0" fontId="7" fillId="0" borderId="16" xfId="1" applyFont="1" applyFill="1" applyBorder="1" applyAlignment="1">
      <alignment horizontal="center"/>
    </xf>
    <xf numFmtId="0" fontId="36" fillId="0" borderId="16" xfId="0" applyFont="1" applyBorder="1" applyAlignment="1">
      <alignment horizontal="center" vertical="center"/>
    </xf>
    <xf numFmtId="0" fontId="7" fillId="0" borderId="16" xfId="1" applyFont="1" applyBorder="1" applyAlignment="1">
      <alignment horizontal="center"/>
    </xf>
    <xf numFmtId="0" fontId="37" fillId="0" borderId="16" xfId="0" applyFont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8" fillId="0" borderId="16" xfId="1" applyFont="1" applyFill="1" applyBorder="1" applyAlignment="1">
      <alignment horizontal="center"/>
    </xf>
    <xf numFmtId="56" fontId="32" fillId="6" borderId="13" xfId="1" applyNumberFormat="1" applyFont="1" applyFill="1" applyBorder="1" applyAlignment="1">
      <alignment horizontal="center"/>
    </xf>
    <xf numFmtId="56" fontId="39" fillId="0" borderId="13" xfId="1" applyNumberFormat="1" applyFont="1" applyFill="1" applyBorder="1" applyAlignment="1">
      <alignment horizontal="center"/>
    </xf>
    <xf numFmtId="56" fontId="32" fillId="6" borderId="27" xfId="1" applyNumberFormat="1" applyFont="1" applyFill="1" applyBorder="1" applyAlignment="1">
      <alignment horizontal="center"/>
    </xf>
    <xf numFmtId="56" fontId="39" fillId="0" borderId="35" xfId="1" applyNumberFormat="1" applyFont="1" applyFill="1" applyBorder="1" applyAlignment="1">
      <alignment horizontal="center"/>
    </xf>
    <xf numFmtId="56" fontId="34" fillId="0" borderId="35" xfId="1" applyNumberFormat="1" applyFont="1" applyFill="1" applyBorder="1" applyAlignment="1">
      <alignment horizontal="center"/>
    </xf>
    <xf numFmtId="56" fontId="32" fillId="4" borderId="36" xfId="1" applyNumberFormat="1" applyFont="1" applyFill="1" applyBorder="1" applyAlignment="1">
      <alignment horizontal="center"/>
    </xf>
    <xf numFmtId="56" fontId="32" fillId="4" borderId="37" xfId="1" applyNumberFormat="1" applyFont="1" applyFill="1" applyBorder="1" applyAlignment="1">
      <alignment horizontal="center"/>
    </xf>
    <xf numFmtId="56" fontId="33" fillId="4" borderId="36" xfId="1" applyNumberFormat="1" applyFont="1" applyFill="1" applyBorder="1" applyAlignment="1">
      <alignment horizontal="center"/>
    </xf>
    <xf numFmtId="56" fontId="32" fillId="6" borderId="25" xfId="1" applyNumberFormat="1" applyFont="1" applyFill="1" applyBorder="1" applyAlignment="1">
      <alignment horizontal="center"/>
    </xf>
    <xf numFmtId="56" fontId="32" fillId="4" borderId="38" xfId="1" applyNumberFormat="1" applyFont="1" applyFill="1" applyBorder="1" applyAlignment="1">
      <alignment horizontal="center"/>
    </xf>
    <xf numFmtId="0" fontId="3" fillId="6" borderId="2" xfId="1" applyFont="1" applyFill="1" applyBorder="1" applyAlignment="1">
      <alignment horizontal="center"/>
    </xf>
    <xf numFmtId="0" fontId="0" fillId="0" borderId="0" xfId="0" applyFill="1" applyBorder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56" fontId="32" fillId="6" borderId="39" xfId="1" applyNumberFormat="1" applyFont="1" applyFill="1" applyBorder="1" applyAlignment="1">
      <alignment horizontal="center"/>
    </xf>
    <xf numFmtId="56" fontId="40" fillId="0" borderId="13" xfId="1" applyNumberFormat="1" applyFont="1" applyFill="1" applyBorder="1" applyAlignment="1">
      <alignment horizontal="center"/>
    </xf>
    <xf numFmtId="56" fontId="32" fillId="6" borderId="16" xfId="1" applyNumberFormat="1" applyFont="1" applyFill="1" applyBorder="1" applyAlignment="1">
      <alignment horizontal="center"/>
    </xf>
    <xf numFmtId="56" fontId="32" fillId="6" borderId="40" xfId="1" applyNumberFormat="1" applyFont="1" applyFill="1" applyBorder="1" applyAlignment="1">
      <alignment horizontal="center"/>
    </xf>
    <xf numFmtId="56" fontId="40" fillId="0" borderId="35" xfId="1" applyNumberFormat="1" applyFont="1" applyFill="1" applyBorder="1" applyAlignment="1">
      <alignment horizontal="center"/>
    </xf>
    <xf numFmtId="56" fontId="33" fillId="6" borderId="14" xfId="1" applyNumberFormat="1" applyFont="1" applyFill="1" applyBorder="1" applyAlignment="1">
      <alignment horizontal="center"/>
    </xf>
    <xf numFmtId="56" fontId="32" fillId="6" borderId="41" xfId="1" applyNumberFormat="1" applyFont="1" applyFill="1" applyBorder="1" applyAlignment="1">
      <alignment horizontal="center"/>
    </xf>
    <xf numFmtId="56" fontId="32" fillId="6" borderId="29" xfId="1" applyNumberFormat="1" applyFont="1" applyFill="1" applyBorder="1" applyAlignment="1">
      <alignment horizontal="center"/>
    </xf>
    <xf numFmtId="56" fontId="32" fillId="6" borderId="42" xfId="1" applyNumberFormat="1" applyFont="1" applyFill="1" applyBorder="1" applyAlignment="1">
      <alignment horizontal="center"/>
    </xf>
    <xf numFmtId="56" fontId="32" fillId="3" borderId="42" xfId="1" applyNumberFormat="1" applyFont="1" applyFill="1" applyBorder="1" applyAlignment="1">
      <alignment horizontal="center"/>
    </xf>
    <xf numFmtId="56" fontId="32" fillId="2" borderId="42" xfId="1" applyNumberFormat="1" applyFont="1" applyFill="1" applyBorder="1" applyAlignment="1">
      <alignment horizontal="center"/>
    </xf>
    <xf numFmtId="56" fontId="32" fillId="2" borderId="43" xfId="1" applyNumberFormat="1" applyFont="1" applyFill="1" applyBorder="1" applyAlignment="1">
      <alignment horizontal="center"/>
    </xf>
    <xf numFmtId="0" fontId="36" fillId="0" borderId="0" xfId="0" applyFont="1">
      <alignment vertical="center"/>
    </xf>
    <xf numFmtId="56" fontId="32" fillId="2" borderId="44" xfId="1" applyNumberFormat="1" applyFont="1" applyFill="1" applyBorder="1" applyAlignment="1">
      <alignment horizontal="center"/>
    </xf>
    <xf numFmtId="0" fontId="31" fillId="4" borderId="16" xfId="0" applyFont="1" applyFill="1" applyBorder="1" applyAlignment="1">
      <alignment horizontal="center" vertical="center"/>
    </xf>
    <xf numFmtId="0" fontId="31" fillId="4" borderId="16" xfId="0" applyFont="1" applyFill="1" applyBorder="1">
      <alignment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5" xfId="0" applyBorder="1">
      <alignment vertical="center"/>
    </xf>
    <xf numFmtId="0" fontId="0" fillId="0" borderId="45" xfId="0" applyFont="1" applyBorder="1" applyAlignment="1">
      <alignment horizontal="center" vertical="center"/>
    </xf>
    <xf numFmtId="0" fontId="0" fillId="0" borderId="45" xfId="0" applyFill="1" applyBorder="1">
      <alignment vertical="center"/>
    </xf>
    <xf numFmtId="56" fontId="32" fillId="6" borderId="26" xfId="1" applyNumberFormat="1" applyFont="1" applyFill="1" applyBorder="1" applyAlignment="1">
      <alignment horizontal="center"/>
    </xf>
    <xf numFmtId="56" fontId="32" fillId="6" borderId="32" xfId="1" applyNumberFormat="1" applyFont="1" applyFill="1" applyBorder="1" applyAlignment="1">
      <alignment horizontal="center"/>
    </xf>
    <xf numFmtId="56" fontId="40" fillId="0" borderId="10" xfId="1" applyNumberFormat="1" applyFont="1" applyFill="1" applyBorder="1" applyAlignment="1">
      <alignment horizontal="center"/>
    </xf>
    <xf numFmtId="56" fontId="32" fillId="6" borderId="46" xfId="1" applyNumberFormat="1" applyFont="1" applyFill="1" applyBorder="1" applyAlignment="1">
      <alignment horizontal="center"/>
    </xf>
    <xf numFmtId="56" fontId="32" fillId="6" borderId="47" xfId="1" applyNumberFormat="1" applyFont="1" applyFill="1" applyBorder="1" applyAlignment="1">
      <alignment horizontal="center"/>
    </xf>
    <xf numFmtId="56" fontId="32" fillId="6" borderId="37" xfId="1" applyNumberFormat="1" applyFont="1" applyFill="1" applyBorder="1" applyAlignment="1">
      <alignment horizontal="center"/>
    </xf>
    <xf numFmtId="56" fontId="32" fillId="6" borderId="48" xfId="1" applyNumberFormat="1" applyFont="1" applyFill="1" applyBorder="1" applyAlignment="1">
      <alignment horizontal="center"/>
    </xf>
    <xf numFmtId="56" fontId="32" fillId="6" borderId="49" xfId="1" applyNumberFormat="1" applyFont="1" applyFill="1" applyBorder="1" applyAlignment="1">
      <alignment horizontal="center"/>
    </xf>
    <xf numFmtId="56" fontId="41" fillId="4" borderId="28" xfId="1" applyNumberFormat="1" applyFont="1" applyFill="1" applyBorder="1" applyAlignment="1">
      <alignment horizontal="center"/>
    </xf>
    <xf numFmtId="56" fontId="32" fillId="6" borderId="50" xfId="1" applyNumberFormat="1" applyFont="1" applyFill="1" applyBorder="1" applyAlignment="1">
      <alignment horizontal="center"/>
    </xf>
    <xf numFmtId="56" fontId="32" fillId="2" borderId="51" xfId="1" applyNumberFormat="1" applyFont="1" applyFill="1" applyBorder="1" applyAlignment="1">
      <alignment horizontal="center"/>
    </xf>
    <xf numFmtId="56" fontId="32" fillId="8" borderId="28" xfId="1" applyNumberFormat="1" applyFont="1" applyFill="1" applyBorder="1" applyAlignment="1">
      <alignment horizontal="center"/>
    </xf>
    <xf numFmtId="56" fontId="3" fillId="0" borderId="52" xfId="1" applyNumberFormat="1" applyFont="1" applyFill="1" applyBorder="1" applyAlignment="1">
      <alignment horizontal="center"/>
    </xf>
    <xf numFmtId="0" fontId="32" fillId="0" borderId="53" xfId="1" applyFont="1" applyFill="1" applyBorder="1" applyAlignment="1">
      <alignment horizontal="center"/>
    </xf>
    <xf numFmtId="56" fontId="3" fillId="0" borderId="54" xfId="1" applyNumberFormat="1" applyFont="1" applyFill="1" applyBorder="1" applyAlignment="1">
      <alignment horizontal="center"/>
    </xf>
    <xf numFmtId="56" fontId="3" fillId="0" borderId="26" xfId="1" applyNumberFormat="1" applyFont="1" applyFill="1" applyBorder="1" applyAlignment="1">
      <alignment horizontal="center"/>
    </xf>
    <xf numFmtId="56" fontId="35" fillId="0" borderId="26" xfId="1" applyNumberFormat="1" applyFont="1" applyFill="1" applyBorder="1" applyAlignment="1">
      <alignment horizontal="center"/>
    </xf>
    <xf numFmtId="56" fontId="34" fillId="0" borderId="26" xfId="1" applyNumberFormat="1" applyFont="1" applyFill="1" applyBorder="1" applyAlignment="1">
      <alignment horizontal="center"/>
    </xf>
    <xf numFmtId="56" fontId="41" fillId="4" borderId="55" xfId="1" applyNumberFormat="1" applyFont="1" applyFill="1" applyBorder="1" applyAlignment="1">
      <alignment horizontal="center"/>
    </xf>
    <xf numFmtId="0" fontId="3" fillId="7" borderId="3" xfId="1" applyFont="1" applyFill="1" applyBorder="1" applyAlignment="1">
      <alignment horizontal="center"/>
    </xf>
    <xf numFmtId="56" fontId="32" fillId="7" borderId="14" xfId="1" applyNumberFormat="1" applyFont="1" applyFill="1" applyBorder="1" applyAlignment="1">
      <alignment horizontal="center" vertical="center"/>
    </xf>
    <xf numFmtId="56" fontId="32" fillId="7" borderId="28" xfId="1" applyNumberFormat="1" applyFont="1" applyFill="1" applyBorder="1" applyAlignment="1">
      <alignment horizontal="center"/>
    </xf>
    <xf numFmtId="56" fontId="32" fillId="7" borderId="30" xfId="1" applyNumberFormat="1" applyFont="1" applyFill="1" applyBorder="1" applyAlignment="1">
      <alignment horizontal="center" vertical="center"/>
    </xf>
    <xf numFmtId="56" fontId="32" fillId="7" borderId="16" xfId="1" applyNumberFormat="1" applyFont="1" applyFill="1" applyBorder="1" applyAlignment="1">
      <alignment horizontal="center" vertical="center"/>
    </xf>
    <xf numFmtId="56" fontId="32" fillId="7" borderId="5" xfId="1" applyNumberFormat="1" applyFont="1" applyFill="1" applyBorder="1" applyAlignment="1">
      <alignment horizontal="center"/>
    </xf>
    <xf numFmtId="56" fontId="32" fillId="7" borderId="56" xfId="1" applyNumberFormat="1" applyFont="1" applyFill="1" applyBorder="1" applyAlignment="1">
      <alignment horizontal="center"/>
    </xf>
    <xf numFmtId="56" fontId="32" fillId="7" borderId="31" xfId="1" applyNumberFormat="1" applyFont="1" applyFill="1" applyBorder="1" applyAlignment="1">
      <alignment horizontal="center"/>
    </xf>
    <xf numFmtId="56" fontId="32" fillId="7" borderId="50" xfId="1" applyNumberFormat="1" applyFont="1" applyFill="1" applyBorder="1" applyAlignment="1">
      <alignment horizontal="center"/>
    </xf>
    <xf numFmtId="56" fontId="32" fillId="7" borderId="57" xfId="1" applyNumberFormat="1" applyFont="1" applyFill="1" applyBorder="1" applyAlignment="1">
      <alignment horizontal="center"/>
    </xf>
    <xf numFmtId="56" fontId="32" fillId="7" borderId="55" xfId="1" applyNumberFormat="1" applyFont="1" applyFill="1" applyBorder="1" applyAlignment="1">
      <alignment horizontal="center"/>
    </xf>
    <xf numFmtId="56" fontId="34" fillId="0" borderId="58" xfId="1" applyNumberFormat="1" applyFont="1" applyFill="1" applyBorder="1" applyAlignment="1">
      <alignment horizontal="center"/>
    </xf>
    <xf numFmtId="56" fontId="35" fillId="0" borderId="59" xfId="1" applyNumberFormat="1" applyFont="1" applyFill="1" applyBorder="1" applyAlignment="1">
      <alignment horizontal="center"/>
    </xf>
    <xf numFmtId="56" fontId="32" fillId="7" borderId="5" xfId="1" applyNumberFormat="1" applyFont="1" applyFill="1" applyBorder="1" applyAlignment="1">
      <alignment horizontal="center" vertical="center"/>
    </xf>
    <xf numFmtId="56" fontId="32" fillId="7" borderId="60" xfId="1" applyNumberFormat="1" applyFont="1" applyFill="1" applyBorder="1" applyAlignment="1">
      <alignment horizontal="center"/>
    </xf>
    <xf numFmtId="56" fontId="32" fillId="7" borderId="31" xfId="1" applyNumberFormat="1" applyFont="1" applyFill="1" applyBorder="1" applyAlignment="1">
      <alignment horizontal="center" vertical="center"/>
    </xf>
    <xf numFmtId="20" fontId="32" fillId="6" borderId="16" xfId="1" applyNumberFormat="1" applyFont="1" applyFill="1" applyBorder="1" applyAlignment="1">
      <alignment horizontal="center"/>
    </xf>
    <xf numFmtId="56" fontId="32" fillId="7" borderId="28" xfId="1" applyNumberFormat="1" applyFont="1" applyFill="1" applyBorder="1" applyAlignment="1">
      <alignment horizontal="center" vertical="center"/>
    </xf>
    <xf numFmtId="56" fontId="32" fillId="7" borderId="29" xfId="1" applyNumberFormat="1" applyFont="1" applyFill="1" applyBorder="1" applyAlignment="1">
      <alignment horizontal="center" vertical="center"/>
    </xf>
    <xf numFmtId="56" fontId="32" fillId="6" borderId="55" xfId="1" applyNumberFormat="1" applyFont="1" applyFill="1" applyBorder="1" applyAlignment="1">
      <alignment horizontal="center"/>
    </xf>
    <xf numFmtId="56" fontId="32" fillId="7" borderId="52" xfId="1" applyNumberFormat="1" applyFont="1" applyFill="1" applyBorder="1" applyAlignment="1">
      <alignment horizontal="center"/>
    </xf>
    <xf numFmtId="56" fontId="32" fillId="4" borderId="50" xfId="1" applyNumberFormat="1" applyFont="1" applyFill="1" applyBorder="1" applyAlignment="1">
      <alignment horizontal="center"/>
    </xf>
    <xf numFmtId="56" fontId="39" fillId="0" borderId="58" xfId="1" applyNumberFormat="1" applyFont="1" applyFill="1" applyBorder="1" applyAlignment="1">
      <alignment horizontal="center"/>
    </xf>
    <xf numFmtId="56" fontId="32" fillId="7" borderId="8" xfId="1" applyNumberFormat="1" applyFont="1" applyFill="1" applyBorder="1" applyAlignment="1">
      <alignment horizontal="center"/>
    </xf>
    <xf numFmtId="56" fontId="42" fillId="6" borderId="30" xfId="1" applyNumberFormat="1" applyFont="1" applyFill="1" applyBorder="1" applyAlignment="1">
      <alignment horizontal="center"/>
    </xf>
    <xf numFmtId="56" fontId="32" fillId="7" borderId="32" xfId="1" applyNumberFormat="1" applyFont="1" applyFill="1" applyBorder="1" applyAlignment="1">
      <alignment horizontal="center" vertical="center"/>
    </xf>
    <xf numFmtId="56" fontId="32" fillId="7" borderId="61" xfId="1" applyNumberFormat="1" applyFont="1" applyFill="1" applyBorder="1" applyAlignment="1">
      <alignment horizontal="center" vertical="center"/>
    </xf>
    <xf numFmtId="56" fontId="32" fillId="6" borderId="16" xfId="1" applyNumberFormat="1" applyFont="1" applyFill="1" applyBorder="1" applyAlignment="1">
      <alignment horizontal="left"/>
    </xf>
    <xf numFmtId="56" fontId="35" fillId="0" borderId="54" xfId="1" applyNumberFormat="1" applyFont="1" applyFill="1" applyBorder="1" applyAlignment="1">
      <alignment horizontal="center"/>
    </xf>
    <xf numFmtId="56" fontId="42" fillId="6" borderId="28" xfId="1" applyNumberFormat="1" applyFont="1" applyFill="1" applyBorder="1" applyAlignment="1">
      <alignment horizontal="center"/>
    </xf>
    <xf numFmtId="56" fontId="32" fillId="7" borderId="60" xfId="1" applyNumberFormat="1" applyFont="1" applyFill="1" applyBorder="1" applyAlignment="1">
      <alignment horizontal="center" vertical="center"/>
    </xf>
    <xf numFmtId="56" fontId="32" fillId="7" borderId="51" xfId="1" applyNumberFormat="1" applyFont="1" applyFill="1" applyBorder="1" applyAlignment="1">
      <alignment horizontal="center" vertical="center"/>
    </xf>
    <xf numFmtId="0" fontId="0" fillId="6" borderId="34" xfId="0" applyFill="1" applyBorder="1">
      <alignment vertical="center"/>
    </xf>
    <xf numFmtId="56" fontId="32" fillId="4" borderId="62" xfId="1" applyNumberFormat="1" applyFont="1" applyFill="1" applyBorder="1" applyAlignment="1">
      <alignment horizontal="center"/>
    </xf>
    <xf numFmtId="56" fontId="35" fillId="0" borderId="13" xfId="1" applyNumberFormat="1" applyFont="1" applyFill="1" applyBorder="1" applyAlignment="1">
      <alignment horizontal="center"/>
    </xf>
    <xf numFmtId="0" fontId="5" fillId="0" borderId="16" xfId="1" applyFont="1" applyFill="1" applyBorder="1" applyAlignment="1">
      <alignment horizontal="center"/>
    </xf>
    <xf numFmtId="56" fontId="32" fillId="4" borderId="34" xfId="1" applyNumberFormat="1" applyFont="1" applyFill="1" applyBorder="1" applyAlignment="1">
      <alignment horizontal="center"/>
    </xf>
    <xf numFmtId="56" fontId="32" fillId="7" borderId="44" xfId="1" applyNumberFormat="1" applyFont="1" applyFill="1" applyBorder="1" applyAlignment="1">
      <alignment horizontal="center"/>
    </xf>
    <xf numFmtId="56" fontId="32" fillId="6" borderId="63" xfId="1" applyNumberFormat="1" applyFont="1" applyFill="1" applyBorder="1" applyAlignment="1">
      <alignment horizontal="center"/>
    </xf>
    <xf numFmtId="56" fontId="32" fillId="6" borderId="64" xfId="1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65" xfId="0" applyFont="1" applyBorder="1">
      <alignment vertical="center"/>
    </xf>
    <xf numFmtId="0" fontId="0" fillId="0" borderId="65" xfId="0" applyBorder="1">
      <alignment vertical="center"/>
    </xf>
    <xf numFmtId="56" fontId="32" fillId="6" borderId="66" xfId="1" applyNumberFormat="1" applyFont="1" applyFill="1" applyBorder="1" applyAlignment="1">
      <alignment horizontal="center"/>
    </xf>
    <xf numFmtId="56" fontId="32" fillId="7" borderId="34" xfId="1" applyNumberFormat="1" applyFont="1" applyFill="1" applyBorder="1" applyAlignment="1">
      <alignment horizontal="center" vertical="center"/>
    </xf>
    <xf numFmtId="56" fontId="34" fillId="0" borderId="13" xfId="1" applyNumberFormat="1" applyFont="1" applyFill="1" applyBorder="1" applyAlignment="1">
      <alignment horizontal="center"/>
    </xf>
    <xf numFmtId="56" fontId="32" fillId="6" borderId="54" xfId="1" applyNumberFormat="1" applyFont="1" applyFill="1" applyBorder="1" applyAlignment="1">
      <alignment horizontal="center"/>
    </xf>
    <xf numFmtId="0" fontId="0" fillId="0" borderId="65" xfId="0" applyFill="1" applyBorder="1">
      <alignment vertical="center"/>
    </xf>
    <xf numFmtId="0" fontId="0" fillId="0" borderId="45" xfId="0" applyBorder="1" applyAlignment="1">
      <alignment horizontal="center" vertical="center"/>
    </xf>
    <xf numFmtId="56" fontId="32" fillId="7" borderId="52" xfId="1" applyNumberFormat="1" applyFont="1" applyFill="1" applyBorder="1" applyAlignment="1">
      <alignment horizontal="center" vertical="center"/>
    </xf>
    <xf numFmtId="0" fontId="32" fillId="0" borderId="53" xfId="1" applyFont="1" applyBorder="1" applyAlignment="1">
      <alignment horizontal="center"/>
    </xf>
    <xf numFmtId="56" fontId="32" fillId="7" borderId="50" xfId="1" applyNumberFormat="1" applyFont="1" applyFill="1" applyBorder="1" applyAlignment="1">
      <alignment horizontal="center" vertical="center"/>
    </xf>
    <xf numFmtId="56" fontId="32" fillId="6" borderId="65" xfId="1" applyNumberFormat="1" applyFont="1" applyFill="1" applyBorder="1" applyAlignment="1">
      <alignment horizontal="center"/>
    </xf>
    <xf numFmtId="56" fontId="32" fillId="6" borderId="67" xfId="1" applyNumberFormat="1" applyFont="1" applyFill="1" applyBorder="1" applyAlignment="1">
      <alignment horizontal="center"/>
    </xf>
    <xf numFmtId="56" fontId="43" fillId="0" borderId="10" xfId="1" applyNumberFormat="1" applyFont="1" applyFill="1" applyBorder="1" applyAlignment="1">
      <alignment horizontal="center"/>
    </xf>
    <xf numFmtId="56" fontId="32" fillId="7" borderId="34" xfId="1" applyNumberFormat="1" applyFont="1" applyFill="1" applyBorder="1" applyAlignment="1">
      <alignment horizontal="center"/>
    </xf>
    <xf numFmtId="56" fontId="32" fillId="7" borderId="55" xfId="1" applyNumberFormat="1" applyFont="1" applyFill="1" applyBorder="1" applyAlignment="1">
      <alignment horizontal="center" vertical="center"/>
    </xf>
    <xf numFmtId="0" fontId="3" fillId="7" borderId="1" xfId="1" applyFont="1" applyFill="1" applyBorder="1" applyAlignment="1">
      <alignment horizontal="center"/>
    </xf>
    <xf numFmtId="56" fontId="3" fillId="0" borderId="68" xfId="1" applyNumberFormat="1" applyFont="1" applyFill="1" applyBorder="1" applyAlignment="1">
      <alignment horizontal="center"/>
    </xf>
    <xf numFmtId="0" fontId="3" fillId="0" borderId="69" xfId="1" applyFont="1" applyFill="1" applyBorder="1" applyAlignment="1">
      <alignment horizontal="center"/>
    </xf>
    <xf numFmtId="56" fontId="3" fillId="0" borderId="61" xfId="1" applyNumberFormat="1" applyFont="1" applyFill="1" applyBorder="1" applyAlignment="1">
      <alignment horizontal="center"/>
    </xf>
    <xf numFmtId="56" fontId="43" fillId="0" borderId="54" xfId="1" applyNumberFormat="1" applyFont="1" applyFill="1" applyBorder="1" applyAlignment="1">
      <alignment horizontal="center"/>
    </xf>
    <xf numFmtId="56" fontId="43" fillId="0" borderId="26" xfId="1" applyNumberFormat="1" applyFont="1" applyFill="1" applyBorder="1" applyAlignment="1">
      <alignment horizontal="center"/>
    </xf>
    <xf numFmtId="56" fontId="32" fillId="6" borderId="28" xfId="1" applyNumberFormat="1" applyFont="1" applyFill="1" applyBorder="1" applyAlignment="1">
      <alignment horizontal="center" vertical="center"/>
    </xf>
    <xf numFmtId="0" fontId="32" fillId="0" borderId="25" xfId="1" applyFont="1" applyFill="1" applyBorder="1" applyAlignment="1">
      <alignment horizontal="center"/>
    </xf>
    <xf numFmtId="0" fontId="32" fillId="0" borderId="35" xfId="1" applyFont="1" applyFill="1" applyBorder="1" applyAlignment="1">
      <alignment horizontal="center"/>
    </xf>
    <xf numFmtId="0" fontId="32" fillId="0" borderId="39" xfId="1" applyFont="1" applyBorder="1" applyAlignment="1">
      <alignment horizontal="center"/>
    </xf>
    <xf numFmtId="56" fontId="32" fillId="7" borderId="38" xfId="1" applyNumberFormat="1" applyFont="1" applyFill="1" applyBorder="1" applyAlignment="1">
      <alignment horizontal="center" vertical="center"/>
    </xf>
    <xf numFmtId="56" fontId="32" fillId="7" borderId="70" xfId="1" applyNumberFormat="1" applyFont="1" applyFill="1" applyBorder="1" applyAlignment="1">
      <alignment horizontal="center" vertical="center"/>
    </xf>
    <xf numFmtId="56" fontId="32" fillId="7" borderId="37" xfId="1" applyNumberFormat="1" applyFont="1" applyFill="1" applyBorder="1" applyAlignment="1">
      <alignment horizontal="center"/>
    </xf>
    <xf numFmtId="56" fontId="32" fillId="7" borderId="71" xfId="1" applyNumberFormat="1" applyFont="1" applyFill="1" applyBorder="1" applyAlignment="1">
      <alignment horizontal="center"/>
    </xf>
    <xf numFmtId="56" fontId="32" fillId="7" borderId="36" xfId="1" applyNumberFormat="1" applyFont="1" applyFill="1" applyBorder="1" applyAlignment="1">
      <alignment horizontal="center" vertical="center"/>
    </xf>
    <xf numFmtId="56" fontId="32" fillId="6" borderId="51" xfId="1" applyNumberFormat="1" applyFont="1" applyFill="1" applyBorder="1" applyAlignment="1">
      <alignment horizontal="center"/>
    </xf>
    <xf numFmtId="56" fontId="32" fillId="6" borderId="5" xfId="1" applyNumberFormat="1" applyFont="1" applyFill="1" applyBorder="1" applyAlignment="1">
      <alignment horizontal="center"/>
    </xf>
    <xf numFmtId="56" fontId="32" fillId="6" borderId="46" xfId="1" applyNumberFormat="1" applyFont="1" applyFill="1" applyBorder="1" applyAlignment="1">
      <alignment horizontal="center" vertical="center"/>
    </xf>
    <xf numFmtId="56" fontId="44" fillId="6" borderId="60" xfId="1" applyNumberFormat="1" applyFont="1" applyFill="1" applyBorder="1" applyAlignment="1">
      <alignment horizontal="center" vertical="center"/>
    </xf>
    <xf numFmtId="56" fontId="32" fillId="6" borderId="31" xfId="1" applyNumberFormat="1" applyFont="1" applyFill="1" applyBorder="1" applyAlignment="1">
      <alignment horizontal="center"/>
    </xf>
    <xf numFmtId="56" fontId="32" fillId="6" borderId="60" xfId="1" applyNumberFormat="1" applyFont="1" applyFill="1" applyBorder="1" applyAlignment="1">
      <alignment horizontal="center" vertical="center"/>
    </xf>
    <xf numFmtId="56" fontId="32" fillId="6" borderId="44" xfId="1" applyNumberFormat="1" applyFont="1" applyFill="1" applyBorder="1" applyAlignment="1">
      <alignment horizontal="center"/>
    </xf>
    <xf numFmtId="0" fontId="3" fillId="7" borderId="72" xfId="1" applyFont="1" applyFill="1" applyBorder="1" applyAlignment="1">
      <alignment horizontal="center"/>
    </xf>
    <xf numFmtId="0" fontId="3" fillId="6" borderId="1" xfId="1" applyFont="1" applyFill="1" applyBorder="1" applyAlignment="1">
      <alignment horizontal="center"/>
    </xf>
    <xf numFmtId="0" fontId="45" fillId="0" borderId="0" xfId="0" applyFont="1">
      <alignment vertical="center"/>
    </xf>
    <xf numFmtId="0" fontId="46" fillId="0" borderId="0" xfId="0" applyFont="1" applyBorder="1">
      <alignment vertical="center"/>
    </xf>
    <xf numFmtId="0" fontId="46" fillId="0" borderId="0" xfId="0" applyFont="1">
      <alignment vertical="center"/>
    </xf>
    <xf numFmtId="0" fontId="45" fillId="0" borderId="16" xfId="0" applyFont="1" applyBorder="1" applyAlignment="1">
      <alignment horizontal="center" vertical="center"/>
    </xf>
    <xf numFmtId="0" fontId="28" fillId="0" borderId="16" xfId="1" applyFont="1" applyFill="1" applyBorder="1" applyAlignment="1">
      <alignment horizontal="center"/>
    </xf>
    <xf numFmtId="0" fontId="45" fillId="4" borderId="16" xfId="0" applyFont="1" applyFill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29" fillId="0" borderId="16" xfId="1" applyFont="1" applyFill="1" applyBorder="1" applyAlignment="1">
      <alignment horizontal="center"/>
    </xf>
    <xf numFmtId="0" fontId="45" fillId="4" borderId="16" xfId="0" applyFont="1" applyFill="1" applyBorder="1">
      <alignment vertical="center"/>
    </xf>
    <xf numFmtId="0" fontId="47" fillId="0" borderId="16" xfId="0" applyFont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16" xfId="0" applyFont="1" applyBorder="1">
      <alignment vertical="center"/>
    </xf>
    <xf numFmtId="0" fontId="46" fillId="0" borderId="16" xfId="0" applyFont="1" applyFill="1" applyBorder="1">
      <alignment vertical="center"/>
    </xf>
    <xf numFmtId="56" fontId="32" fillId="6" borderId="61" xfId="1" applyNumberFormat="1" applyFont="1" applyFill="1" applyBorder="1" applyAlignment="1">
      <alignment horizontal="center"/>
    </xf>
    <xf numFmtId="56" fontId="32" fillId="6" borderId="52" xfId="1" applyNumberFormat="1" applyFont="1" applyFill="1" applyBorder="1" applyAlignment="1">
      <alignment horizontal="center"/>
    </xf>
    <xf numFmtId="56" fontId="32" fillId="7" borderId="73" xfId="1" applyNumberFormat="1" applyFont="1" applyFill="1" applyBorder="1" applyAlignment="1">
      <alignment horizontal="center" vertical="center"/>
    </xf>
    <xf numFmtId="56" fontId="3" fillId="0" borderId="38" xfId="1" applyNumberFormat="1" applyFont="1" applyFill="1" applyBorder="1" applyAlignment="1">
      <alignment horizontal="center"/>
    </xf>
    <xf numFmtId="56" fontId="3" fillId="0" borderId="37" xfId="1" applyNumberFormat="1" applyFont="1" applyFill="1" applyBorder="1" applyAlignment="1">
      <alignment horizontal="center"/>
    </xf>
    <xf numFmtId="56" fontId="35" fillId="0" borderId="37" xfId="1" applyNumberFormat="1" applyFont="1" applyFill="1" applyBorder="1" applyAlignment="1">
      <alignment horizontal="center"/>
    </xf>
    <xf numFmtId="56" fontId="34" fillId="0" borderId="37" xfId="1" applyNumberFormat="1" applyFont="1" applyFill="1" applyBorder="1" applyAlignment="1">
      <alignment horizontal="center"/>
    </xf>
    <xf numFmtId="56" fontId="3" fillId="0" borderId="74" xfId="1" applyNumberFormat="1" applyFont="1" applyFill="1" applyBorder="1" applyAlignment="1">
      <alignment horizontal="center"/>
    </xf>
    <xf numFmtId="0" fontId="3" fillId="7" borderId="68" xfId="1" applyFont="1" applyFill="1" applyBorder="1" applyAlignment="1">
      <alignment horizontal="center"/>
    </xf>
    <xf numFmtId="0" fontId="3" fillId="7" borderId="75" xfId="1" applyFont="1" applyFill="1" applyBorder="1" applyAlignment="1">
      <alignment horizontal="center"/>
    </xf>
    <xf numFmtId="56" fontId="32" fillId="7" borderId="76" xfId="1" applyNumberFormat="1" applyFont="1" applyFill="1" applyBorder="1" applyAlignment="1">
      <alignment horizontal="center"/>
    </xf>
    <xf numFmtId="56" fontId="32" fillId="7" borderId="37" xfId="1" applyNumberFormat="1" applyFont="1" applyFill="1" applyBorder="1" applyAlignment="1">
      <alignment horizontal="center" vertical="center"/>
    </xf>
    <xf numFmtId="56" fontId="32" fillId="7" borderId="74" xfId="1" applyNumberFormat="1" applyFont="1" applyFill="1" applyBorder="1" applyAlignment="1">
      <alignment horizontal="center" vertical="center"/>
    </xf>
    <xf numFmtId="0" fontId="32" fillId="0" borderId="67" xfId="1" applyFont="1" applyFill="1" applyBorder="1" applyAlignment="1">
      <alignment horizontal="center"/>
    </xf>
    <xf numFmtId="0" fontId="3" fillId="6" borderId="68" xfId="1" applyFont="1" applyFill="1" applyBorder="1" applyAlignment="1">
      <alignment horizontal="center"/>
    </xf>
    <xf numFmtId="0" fontId="3" fillId="6" borderId="48" xfId="1" applyFont="1" applyFill="1" applyBorder="1" applyAlignment="1">
      <alignment horizontal="center"/>
    </xf>
    <xf numFmtId="0" fontId="3" fillId="6" borderId="69" xfId="1" applyFont="1" applyFill="1" applyBorder="1" applyAlignment="1">
      <alignment horizontal="center"/>
    </xf>
    <xf numFmtId="56" fontId="32" fillId="6" borderId="29" xfId="1" applyNumberFormat="1" applyFont="1" applyFill="1" applyBorder="1" applyAlignment="1">
      <alignment horizontal="center" vertical="center"/>
    </xf>
    <xf numFmtId="56" fontId="32" fillId="6" borderId="55" xfId="1" applyNumberFormat="1" applyFont="1" applyFill="1" applyBorder="1" applyAlignment="1">
      <alignment horizontal="center" vertical="center"/>
    </xf>
    <xf numFmtId="56" fontId="32" fillId="6" borderId="49" xfId="1" applyNumberFormat="1" applyFont="1" applyFill="1" applyBorder="1" applyAlignment="1">
      <alignment horizontal="center" vertical="center"/>
    </xf>
    <xf numFmtId="56" fontId="32" fillId="6" borderId="77" xfId="1" applyNumberFormat="1" applyFont="1" applyFill="1" applyBorder="1" applyAlignment="1">
      <alignment horizontal="center" vertical="center"/>
    </xf>
    <xf numFmtId="0" fontId="3" fillId="0" borderId="78" xfId="1" applyFont="1" applyFill="1" applyBorder="1" applyAlignment="1">
      <alignment horizontal="center"/>
    </xf>
    <xf numFmtId="56" fontId="3" fillId="0" borderId="17" xfId="1" applyNumberFormat="1" applyFont="1" applyFill="1" applyBorder="1" applyAlignment="1">
      <alignment horizontal="center"/>
    </xf>
    <xf numFmtId="56" fontId="35" fillId="0" borderId="18" xfId="1" applyNumberFormat="1" applyFont="1" applyFill="1" applyBorder="1" applyAlignment="1">
      <alignment horizontal="center"/>
    </xf>
    <xf numFmtId="56" fontId="34" fillId="0" borderId="18" xfId="1" applyNumberFormat="1" applyFont="1" applyFill="1" applyBorder="1" applyAlignment="1">
      <alignment horizontal="center"/>
    </xf>
    <xf numFmtId="56" fontId="3" fillId="0" borderId="18" xfId="1" applyNumberFormat="1" applyFont="1" applyFill="1" applyBorder="1" applyAlignment="1">
      <alignment horizontal="center"/>
    </xf>
    <xf numFmtId="56" fontId="34" fillId="0" borderId="53" xfId="1" applyNumberFormat="1" applyFont="1" applyFill="1" applyBorder="1" applyAlignment="1">
      <alignment horizontal="center"/>
    </xf>
    <xf numFmtId="56" fontId="32" fillId="7" borderId="79" xfId="1" applyNumberFormat="1" applyFont="1" applyFill="1" applyBorder="1" applyAlignment="1">
      <alignment horizontal="center" vertical="center"/>
    </xf>
    <xf numFmtId="56" fontId="32" fillId="7" borderId="80" xfId="1" applyNumberFormat="1" applyFont="1" applyFill="1" applyBorder="1" applyAlignment="1">
      <alignment horizontal="center" vertical="center"/>
    </xf>
    <xf numFmtId="56" fontId="32" fillId="7" borderId="81" xfId="1" applyNumberFormat="1" applyFont="1" applyFill="1" applyBorder="1" applyAlignment="1">
      <alignment horizontal="center" vertical="center"/>
    </xf>
    <xf numFmtId="56" fontId="32" fillId="7" borderId="82" xfId="1" applyNumberFormat="1" applyFont="1" applyFill="1" applyBorder="1" applyAlignment="1">
      <alignment horizontal="center" vertical="center"/>
    </xf>
    <xf numFmtId="56" fontId="32" fillId="7" borderId="83" xfId="1" applyNumberFormat="1" applyFont="1" applyFill="1" applyBorder="1" applyAlignment="1">
      <alignment horizontal="center"/>
    </xf>
    <xf numFmtId="56" fontId="32" fillId="6" borderId="73" xfId="1" applyNumberFormat="1" applyFont="1" applyFill="1" applyBorder="1" applyAlignment="1">
      <alignment horizontal="center" vertical="center"/>
    </xf>
    <xf numFmtId="56" fontId="32" fillId="6" borderId="76" xfId="1" applyNumberFormat="1" applyFont="1" applyFill="1" applyBorder="1" applyAlignment="1">
      <alignment horizontal="center"/>
    </xf>
    <xf numFmtId="56" fontId="32" fillId="6" borderId="70" xfId="1" applyNumberFormat="1" applyFont="1" applyFill="1" applyBorder="1" applyAlignment="1">
      <alignment horizontal="center" vertical="center"/>
    </xf>
    <xf numFmtId="56" fontId="32" fillId="6" borderId="71" xfId="1" applyNumberFormat="1" applyFont="1" applyFill="1" applyBorder="1" applyAlignment="1">
      <alignment horizontal="center"/>
    </xf>
    <xf numFmtId="56" fontId="32" fillId="6" borderId="84" xfId="1" applyNumberFormat="1" applyFont="1" applyFill="1" applyBorder="1" applyAlignment="1">
      <alignment horizontal="center" vertical="center"/>
    </xf>
    <xf numFmtId="56" fontId="34" fillId="0" borderId="17" xfId="1" applyNumberFormat="1" applyFont="1" applyFill="1" applyBorder="1" applyAlignment="1">
      <alignment horizontal="center"/>
    </xf>
    <xf numFmtId="56" fontId="35" fillId="0" borderId="17" xfId="1" applyNumberFormat="1" applyFont="1" applyFill="1" applyBorder="1" applyAlignment="1">
      <alignment horizontal="center"/>
    </xf>
    <xf numFmtId="56" fontId="32" fillId="9" borderId="16" xfId="1" applyNumberFormat="1" applyFont="1" applyFill="1" applyBorder="1" applyAlignment="1">
      <alignment horizontal="center"/>
    </xf>
    <xf numFmtId="56" fontId="32" fillId="9" borderId="28" xfId="1" applyNumberFormat="1" applyFont="1" applyFill="1" applyBorder="1" applyAlignment="1">
      <alignment horizontal="center" vertical="center"/>
    </xf>
    <xf numFmtId="56" fontId="32" fillId="9" borderId="30" xfId="1" applyNumberFormat="1" applyFont="1" applyFill="1" applyBorder="1" applyAlignment="1">
      <alignment horizontal="center"/>
    </xf>
    <xf numFmtId="56" fontId="32" fillId="9" borderId="50" xfId="1" applyNumberFormat="1" applyFont="1" applyFill="1" applyBorder="1" applyAlignment="1">
      <alignment horizontal="center"/>
    </xf>
    <xf numFmtId="0" fontId="32" fillId="0" borderId="27" xfId="1" applyFont="1" applyFill="1" applyBorder="1" applyAlignment="1">
      <alignment horizontal="center"/>
    </xf>
    <xf numFmtId="0" fontId="32" fillId="0" borderId="39" xfId="1" applyFont="1" applyFill="1" applyBorder="1" applyAlignment="1">
      <alignment horizontal="center"/>
    </xf>
    <xf numFmtId="56" fontId="32" fillId="9" borderId="55" xfId="1" applyNumberFormat="1" applyFont="1" applyFill="1" applyBorder="1" applyAlignment="1">
      <alignment horizontal="center" vertical="center"/>
    </xf>
    <xf numFmtId="0" fontId="3" fillId="0" borderId="85" xfId="1" applyFont="1" applyFill="1" applyBorder="1" applyAlignment="1">
      <alignment horizontal="center"/>
    </xf>
    <xf numFmtId="56" fontId="3" fillId="0" borderId="4" xfId="1" applyNumberFormat="1" applyFont="1" applyFill="1" applyBorder="1" applyAlignment="1">
      <alignment horizontal="center"/>
    </xf>
    <xf numFmtId="0" fontId="3" fillId="6" borderId="12" xfId="1" applyFont="1" applyFill="1" applyBorder="1" applyAlignment="1">
      <alignment horizontal="center"/>
    </xf>
    <xf numFmtId="0" fontId="3" fillId="7" borderId="78" xfId="1" applyFont="1" applyFill="1" applyBorder="1" applyAlignment="1">
      <alignment horizontal="center"/>
    </xf>
    <xf numFmtId="56" fontId="32" fillId="7" borderId="15" xfId="1" applyNumberFormat="1" applyFont="1" applyFill="1" applyBorder="1" applyAlignment="1">
      <alignment horizontal="center"/>
    </xf>
    <xf numFmtId="56" fontId="32" fillId="7" borderId="86" xfId="1" applyNumberFormat="1" applyFont="1" applyFill="1" applyBorder="1" applyAlignment="1">
      <alignment horizontal="center"/>
    </xf>
    <xf numFmtId="56" fontId="32" fillId="7" borderId="18" xfId="1" applyNumberFormat="1" applyFont="1" applyFill="1" applyBorder="1" applyAlignment="1">
      <alignment horizontal="center"/>
    </xf>
    <xf numFmtId="56" fontId="32" fillId="7" borderId="87" xfId="1" applyNumberFormat="1" applyFont="1" applyFill="1" applyBorder="1" applyAlignment="1">
      <alignment horizontal="center" vertical="center"/>
    </xf>
    <xf numFmtId="56" fontId="32" fillId="9" borderId="86" xfId="1" applyNumberFormat="1" applyFont="1" applyFill="1" applyBorder="1" applyAlignment="1">
      <alignment horizontal="center"/>
    </xf>
    <xf numFmtId="56" fontId="3" fillId="0" borderId="15" xfId="1" applyNumberFormat="1" applyFont="1" applyFill="1" applyBorder="1" applyAlignment="1">
      <alignment horizontal="center"/>
    </xf>
    <xf numFmtId="56" fontId="3" fillId="0" borderId="23" xfId="1" applyNumberFormat="1" applyFont="1" applyFill="1" applyBorder="1" applyAlignment="1">
      <alignment horizontal="center"/>
    </xf>
    <xf numFmtId="56" fontId="32" fillId="6" borderId="43" xfId="1" applyNumberFormat="1" applyFont="1" applyFill="1" applyBorder="1" applyAlignment="1">
      <alignment horizontal="center" vertical="center"/>
    </xf>
    <xf numFmtId="56" fontId="32" fillId="9" borderId="5" xfId="1" applyNumberFormat="1" applyFont="1" applyFill="1" applyBorder="1" applyAlignment="1">
      <alignment horizontal="center"/>
    </xf>
    <xf numFmtId="56" fontId="32" fillId="9" borderId="60" xfId="1" applyNumberFormat="1" applyFont="1" applyFill="1" applyBorder="1" applyAlignment="1">
      <alignment horizontal="center" vertical="center"/>
    </xf>
    <xf numFmtId="56" fontId="32" fillId="9" borderId="52" xfId="1" applyNumberFormat="1" applyFont="1" applyFill="1" applyBorder="1" applyAlignment="1">
      <alignment horizontal="center"/>
    </xf>
    <xf numFmtId="56" fontId="32" fillId="10" borderId="15" xfId="1" applyNumberFormat="1" applyFont="1" applyFill="1" applyBorder="1" applyAlignment="1">
      <alignment horizontal="center"/>
    </xf>
    <xf numFmtId="56" fontId="32" fillId="10" borderId="43" xfId="1" applyNumberFormat="1" applyFont="1" applyFill="1" applyBorder="1" applyAlignment="1">
      <alignment horizontal="center" vertical="center"/>
    </xf>
    <xf numFmtId="56" fontId="32" fillId="10" borderId="29" xfId="1" applyNumberFormat="1" applyFont="1" applyFill="1" applyBorder="1" applyAlignment="1">
      <alignment horizontal="center" vertical="center"/>
    </xf>
    <xf numFmtId="56" fontId="32" fillId="10" borderId="54" xfId="1" applyNumberFormat="1" applyFont="1" applyFill="1" applyBorder="1" applyAlignment="1">
      <alignment horizontal="center"/>
    </xf>
    <xf numFmtId="56" fontId="32" fillId="10" borderId="86" xfId="1" applyNumberFormat="1" applyFont="1" applyFill="1" applyBorder="1" applyAlignment="1">
      <alignment horizontal="center"/>
    </xf>
    <xf numFmtId="56" fontId="32" fillId="10" borderId="5" xfId="1" applyNumberFormat="1" applyFont="1" applyFill="1" applyBorder="1" applyAlignment="1">
      <alignment horizontal="center"/>
    </xf>
    <xf numFmtId="56" fontId="32" fillId="10" borderId="16" xfId="1" applyNumberFormat="1" applyFont="1" applyFill="1" applyBorder="1" applyAlignment="1">
      <alignment horizontal="center"/>
    </xf>
    <xf numFmtId="56" fontId="32" fillId="10" borderId="28" xfId="1" applyNumberFormat="1" applyFont="1" applyFill="1" applyBorder="1" applyAlignment="1">
      <alignment horizontal="center" vertical="center"/>
    </xf>
    <xf numFmtId="56" fontId="32" fillId="10" borderId="63" xfId="1" applyNumberFormat="1" applyFont="1" applyFill="1" applyBorder="1" applyAlignment="1">
      <alignment horizontal="center"/>
    </xf>
    <xf numFmtId="56" fontId="32" fillId="10" borderId="18" xfId="1" applyNumberFormat="1" applyFont="1" applyFill="1" applyBorder="1" applyAlignment="1">
      <alignment horizontal="center"/>
    </xf>
    <xf numFmtId="56" fontId="32" fillId="10" borderId="60" xfId="1" applyNumberFormat="1" applyFont="1" applyFill="1" applyBorder="1" applyAlignment="1">
      <alignment horizontal="center" vertical="center"/>
    </xf>
    <xf numFmtId="56" fontId="32" fillId="10" borderId="46" xfId="1" applyNumberFormat="1" applyFont="1" applyFill="1" applyBorder="1" applyAlignment="1">
      <alignment horizontal="center" vertical="center"/>
    </xf>
    <xf numFmtId="56" fontId="32" fillId="10" borderId="26" xfId="1" applyNumberFormat="1" applyFont="1" applyFill="1" applyBorder="1" applyAlignment="1">
      <alignment horizontal="center"/>
    </xf>
    <xf numFmtId="56" fontId="32" fillId="10" borderId="87" xfId="1" applyNumberFormat="1" applyFont="1" applyFill="1" applyBorder="1" applyAlignment="1">
      <alignment horizontal="center" vertical="center"/>
    </xf>
    <xf numFmtId="56" fontId="32" fillId="10" borderId="31" xfId="1" applyNumberFormat="1" applyFont="1" applyFill="1" applyBorder="1" applyAlignment="1">
      <alignment horizontal="center"/>
    </xf>
    <xf numFmtId="56" fontId="32" fillId="10" borderId="30" xfId="1" applyNumberFormat="1" applyFont="1" applyFill="1" applyBorder="1" applyAlignment="1">
      <alignment horizontal="center"/>
    </xf>
    <xf numFmtId="56" fontId="32" fillId="11" borderId="16" xfId="1" applyNumberFormat="1" applyFont="1" applyFill="1" applyBorder="1" applyAlignment="1">
      <alignment horizontal="center"/>
    </xf>
    <xf numFmtId="56" fontId="34" fillId="0" borderId="80" xfId="1" applyNumberFormat="1" applyFont="1" applyFill="1" applyBorder="1" applyAlignment="1">
      <alignment horizontal="center"/>
    </xf>
    <xf numFmtId="56" fontId="3" fillId="0" borderId="80" xfId="1" applyNumberFormat="1" applyFont="1" applyFill="1" applyBorder="1" applyAlignment="1">
      <alignment horizontal="center"/>
    </xf>
    <xf numFmtId="56" fontId="35" fillId="0" borderId="80" xfId="1" applyNumberFormat="1" applyFont="1" applyFill="1" applyBorder="1" applyAlignment="1">
      <alignment horizontal="center"/>
    </xf>
    <xf numFmtId="56" fontId="3" fillId="0" borderId="81" xfId="1" applyNumberFormat="1" applyFont="1" applyFill="1" applyBorder="1" applyAlignment="1">
      <alignment horizontal="center"/>
    </xf>
    <xf numFmtId="56" fontId="3" fillId="0" borderId="78" xfId="1" applyNumberFormat="1" applyFont="1" applyFill="1" applyBorder="1" applyAlignment="1">
      <alignment horizontal="center"/>
    </xf>
    <xf numFmtId="56" fontId="3" fillId="0" borderId="82" xfId="1" applyNumberFormat="1" applyFont="1" applyFill="1" applyBorder="1" applyAlignment="1">
      <alignment horizontal="center"/>
    </xf>
    <xf numFmtId="0" fontId="3" fillId="0" borderId="88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2" fillId="0" borderId="0" xfId="1" applyFont="1" applyFill="1" applyBorder="1" applyAlignment="1">
      <alignment horizontal="center"/>
    </xf>
    <xf numFmtId="0" fontId="33" fillId="0" borderId="0" xfId="1" applyFont="1" applyFill="1" applyBorder="1" applyAlignment="1">
      <alignment horizontal="center"/>
    </xf>
    <xf numFmtId="0" fontId="3" fillId="0" borderId="89" xfId="1" applyFont="1" applyFill="1" applyBorder="1" applyAlignment="1">
      <alignment horizontal="center"/>
    </xf>
    <xf numFmtId="56" fontId="32" fillId="11" borderId="14" xfId="1" applyNumberFormat="1" applyFont="1" applyFill="1" applyBorder="1" applyAlignment="1">
      <alignment horizontal="center"/>
    </xf>
    <xf numFmtId="56" fontId="3" fillId="12" borderId="15" xfId="1" applyNumberFormat="1" applyFont="1" applyFill="1" applyBorder="1" applyAlignment="1">
      <alignment horizontal="center"/>
    </xf>
    <xf numFmtId="56" fontId="3" fillId="12" borderId="18" xfId="1" applyNumberFormat="1" applyFont="1" applyFill="1" applyBorder="1" applyAlignment="1">
      <alignment horizontal="center"/>
    </xf>
    <xf numFmtId="56" fontId="3" fillId="0" borderId="53" xfId="1" applyNumberFormat="1" applyFont="1" applyFill="1" applyBorder="1" applyAlignment="1">
      <alignment horizontal="center"/>
    </xf>
    <xf numFmtId="56" fontId="32" fillId="11" borderId="37" xfId="1" applyNumberFormat="1" applyFont="1" applyFill="1" applyBorder="1" applyAlignment="1">
      <alignment horizontal="center"/>
    </xf>
    <xf numFmtId="56" fontId="49" fillId="11" borderId="37" xfId="1" applyNumberFormat="1" applyFont="1" applyFill="1" applyBorder="1" applyAlignment="1">
      <alignment horizontal="center"/>
    </xf>
    <xf numFmtId="56" fontId="49" fillId="11" borderId="14" xfId="1" applyNumberFormat="1" applyFont="1" applyFill="1" applyBorder="1" applyAlignment="1">
      <alignment horizontal="center"/>
    </xf>
    <xf numFmtId="0" fontId="3" fillId="7" borderId="4" xfId="1" applyFont="1" applyFill="1" applyBorder="1" applyAlignment="1">
      <alignment horizontal="center"/>
    </xf>
    <xf numFmtId="56" fontId="32" fillId="11" borderId="18" xfId="1" applyNumberFormat="1" applyFont="1" applyFill="1" applyBorder="1" applyAlignment="1">
      <alignment horizontal="center"/>
    </xf>
    <xf numFmtId="56" fontId="34" fillId="0" borderId="0" xfId="1" applyNumberFormat="1" applyFont="1" applyFill="1" applyBorder="1" applyAlignment="1">
      <alignment horizontal="center"/>
    </xf>
    <xf numFmtId="56" fontId="3" fillId="0" borderId="79" xfId="1" applyNumberFormat="1" applyFont="1" applyFill="1" applyBorder="1" applyAlignment="1">
      <alignment horizontal="center"/>
    </xf>
    <xf numFmtId="56" fontId="49" fillId="11" borderId="26" xfId="1" applyNumberFormat="1" applyFont="1" applyFill="1" applyBorder="1" applyAlignment="1">
      <alignment horizontal="center"/>
    </xf>
    <xf numFmtId="56" fontId="32" fillId="11" borderId="26" xfId="1" applyNumberFormat="1" applyFont="1" applyFill="1" applyBorder="1" applyAlignment="1">
      <alignment horizontal="center"/>
    </xf>
    <xf numFmtId="56" fontId="49" fillId="11" borderId="59" xfId="1" applyNumberFormat="1" applyFont="1" applyFill="1" applyBorder="1" applyAlignment="1">
      <alignment horizontal="center"/>
    </xf>
    <xf numFmtId="56" fontId="32" fillId="11" borderId="59" xfId="1" applyNumberFormat="1" applyFont="1" applyFill="1" applyBorder="1" applyAlignment="1">
      <alignment horizontal="center"/>
    </xf>
    <xf numFmtId="56" fontId="3" fillId="0" borderId="27" xfId="1" applyNumberFormat="1" applyFont="1" applyFill="1" applyBorder="1" applyAlignment="1">
      <alignment horizontal="center"/>
    </xf>
    <xf numFmtId="56" fontId="32" fillId="6" borderId="91" xfId="1" applyNumberFormat="1" applyFont="1" applyFill="1" applyBorder="1" applyAlignment="1">
      <alignment horizontal="center" vertical="center"/>
    </xf>
    <xf numFmtId="0" fontId="32" fillId="6" borderId="16" xfId="1" applyFont="1" applyFill="1" applyBorder="1" applyAlignment="1">
      <alignment horizontal="center"/>
    </xf>
    <xf numFmtId="0" fontId="32" fillId="6" borderId="26" xfId="1" applyFont="1" applyFill="1" applyBorder="1" applyAlignment="1">
      <alignment horizontal="center"/>
    </xf>
    <xf numFmtId="0" fontId="33" fillId="6" borderId="26" xfId="1" applyFont="1" applyFill="1" applyBorder="1" applyAlignment="1">
      <alignment horizontal="center"/>
    </xf>
    <xf numFmtId="56" fontId="3" fillId="0" borderId="36" xfId="1" applyNumberFormat="1" applyFont="1" applyFill="1" applyBorder="1" applyAlignment="1">
      <alignment horizontal="center"/>
    </xf>
    <xf numFmtId="56" fontId="3" fillId="0" borderId="45" xfId="1" applyNumberFormat="1" applyFont="1" applyFill="1" applyBorder="1" applyAlignment="1">
      <alignment horizontal="center"/>
    </xf>
    <xf numFmtId="56" fontId="35" fillId="0" borderId="27" xfId="1" applyNumberFormat="1" applyFont="1" applyFill="1" applyBorder="1" applyAlignment="1">
      <alignment horizontal="center"/>
    </xf>
    <xf numFmtId="56" fontId="34" fillId="0" borderId="27" xfId="1" applyNumberFormat="1" applyFont="1" applyFill="1" applyBorder="1" applyAlignment="1">
      <alignment horizontal="center"/>
    </xf>
    <xf numFmtId="56" fontId="3" fillId="0" borderId="35" xfId="1" applyNumberFormat="1" applyFont="1" applyFill="1" applyBorder="1" applyAlignment="1">
      <alignment horizontal="center"/>
    </xf>
    <xf numFmtId="56" fontId="3" fillId="0" borderId="19" xfId="1" applyNumberFormat="1" applyFont="1" applyFill="1" applyBorder="1" applyAlignment="1">
      <alignment horizontal="center"/>
    </xf>
    <xf numFmtId="56" fontId="3" fillId="0" borderId="0" xfId="1" applyNumberFormat="1" applyFont="1" applyFill="1" applyBorder="1" applyAlignment="1">
      <alignment horizontal="center"/>
    </xf>
    <xf numFmtId="56" fontId="32" fillId="11" borderId="32" xfId="1" applyNumberFormat="1" applyFont="1" applyFill="1" applyBorder="1" applyAlignment="1">
      <alignment horizontal="center"/>
    </xf>
    <xf numFmtId="56" fontId="32" fillId="11" borderId="28" xfId="1" applyNumberFormat="1" applyFont="1" applyFill="1" applyBorder="1" applyAlignment="1">
      <alignment horizontal="center" vertical="center"/>
    </xf>
    <xf numFmtId="56" fontId="32" fillId="11" borderId="46" xfId="1" applyNumberFormat="1" applyFont="1" applyFill="1" applyBorder="1" applyAlignment="1">
      <alignment horizontal="center" vertical="center"/>
    </xf>
    <xf numFmtId="56" fontId="33" fillId="11" borderId="56" xfId="1" applyNumberFormat="1" applyFont="1" applyFill="1" applyBorder="1" applyAlignment="1">
      <alignment horizontal="center"/>
    </xf>
    <xf numFmtId="56" fontId="32" fillId="11" borderId="86" xfId="1" applyNumberFormat="1" applyFont="1" applyFill="1" applyBorder="1" applyAlignment="1">
      <alignment horizontal="center"/>
    </xf>
    <xf numFmtId="0" fontId="32" fillId="6" borderId="13" xfId="1" applyFont="1" applyFill="1" applyBorder="1" applyAlignment="1">
      <alignment horizontal="center"/>
    </xf>
    <xf numFmtId="56" fontId="32" fillId="11" borderId="19" xfId="1" applyNumberFormat="1" applyFont="1" applyFill="1" applyBorder="1" applyAlignment="1">
      <alignment horizontal="center"/>
    </xf>
    <xf numFmtId="56" fontId="49" fillId="11" borderId="62" xfId="1" applyNumberFormat="1" applyFont="1" applyFill="1" applyBorder="1" applyAlignment="1">
      <alignment horizontal="center"/>
    </xf>
    <xf numFmtId="56" fontId="49" fillId="11" borderId="92" xfId="1" applyNumberFormat="1" applyFont="1" applyFill="1" applyBorder="1" applyAlignment="1">
      <alignment horizontal="center"/>
    </xf>
    <xf numFmtId="56" fontId="49" fillId="11" borderId="10" xfId="1" applyNumberFormat="1" applyFont="1" applyFill="1" applyBorder="1" applyAlignment="1">
      <alignment horizontal="center"/>
    </xf>
    <xf numFmtId="56" fontId="3" fillId="0" borderId="90" xfId="1" applyNumberFormat="1" applyFont="1" applyFill="1" applyBorder="1" applyAlignment="1">
      <alignment horizontal="center"/>
    </xf>
    <xf numFmtId="56" fontId="35" fillId="0" borderId="90" xfId="1" applyNumberFormat="1" applyFont="1" applyFill="1" applyBorder="1" applyAlignment="1">
      <alignment horizontal="center"/>
    </xf>
    <xf numFmtId="0" fontId="32" fillId="0" borderId="90" xfId="1" applyFont="1" applyFill="1" applyBorder="1" applyAlignment="1">
      <alignment horizontal="center"/>
    </xf>
    <xf numFmtId="56" fontId="49" fillId="12" borderId="90" xfId="1" applyNumberFormat="1" applyFont="1" applyFill="1" applyBorder="1" applyAlignment="1">
      <alignment horizontal="center"/>
    </xf>
    <xf numFmtId="56" fontId="33" fillId="6" borderId="56" xfId="1" applyNumberFormat="1" applyFont="1" applyFill="1" applyBorder="1" applyAlignment="1">
      <alignment horizontal="center"/>
    </xf>
    <xf numFmtId="0" fontId="32" fillId="11" borderId="16" xfId="1" applyFont="1" applyFill="1" applyBorder="1" applyAlignment="1">
      <alignment horizontal="center"/>
    </xf>
    <xf numFmtId="0" fontId="32" fillId="11" borderId="26" xfId="1" applyFont="1" applyFill="1" applyBorder="1" applyAlignment="1">
      <alignment horizontal="center"/>
    </xf>
    <xf numFmtId="56" fontId="32" fillId="11" borderId="91" xfId="1" applyNumberFormat="1" applyFont="1" applyFill="1" applyBorder="1" applyAlignment="1">
      <alignment horizontal="center" vertical="center"/>
    </xf>
    <xf numFmtId="56" fontId="49" fillId="11" borderId="35" xfId="1" applyNumberFormat="1" applyFont="1" applyFill="1" applyBorder="1" applyAlignment="1">
      <alignment horizontal="center"/>
    </xf>
    <xf numFmtId="56" fontId="49" fillId="11" borderId="27" xfId="1" applyNumberFormat="1" applyFont="1" applyFill="1" applyBorder="1" applyAlignment="1">
      <alignment horizontal="center"/>
    </xf>
    <xf numFmtId="56" fontId="32" fillId="6" borderId="56" xfId="1" applyNumberFormat="1" applyFont="1" applyFill="1" applyBorder="1" applyAlignment="1">
      <alignment horizontal="center"/>
    </xf>
    <xf numFmtId="56" fontId="32" fillId="7" borderId="53" xfId="1" applyNumberFormat="1" applyFont="1" applyFill="1" applyBorder="1" applyAlignment="1">
      <alignment horizontal="center"/>
    </xf>
    <xf numFmtId="56" fontId="32" fillId="6" borderId="93" xfId="1" applyNumberFormat="1" applyFont="1" applyFill="1" applyBorder="1" applyAlignment="1">
      <alignment horizontal="center" vertical="center"/>
    </xf>
    <xf numFmtId="56" fontId="32" fillId="11" borderId="53" xfId="1" applyNumberFormat="1" applyFont="1" applyFill="1" applyBorder="1" applyAlignment="1">
      <alignment horizontal="center"/>
    </xf>
    <xf numFmtId="0" fontId="32" fillId="11" borderId="22" xfId="1" applyFont="1" applyFill="1" applyBorder="1" applyAlignment="1">
      <alignment horizontal="center"/>
    </xf>
    <xf numFmtId="0" fontId="32" fillId="11" borderId="13" xfId="1" applyFont="1" applyFill="1" applyBorder="1" applyAlignment="1">
      <alignment horizontal="center"/>
    </xf>
    <xf numFmtId="56" fontId="32" fillId="6" borderId="94" xfId="1" applyNumberFormat="1" applyFont="1" applyFill="1" applyBorder="1" applyAlignment="1">
      <alignment horizontal="center" vertical="center"/>
    </xf>
    <xf numFmtId="0" fontId="7" fillId="0" borderId="37" xfId="1" applyFont="1" applyFill="1" applyBorder="1" applyAlignment="1">
      <alignment horizontal="center"/>
    </xf>
    <xf numFmtId="0" fontId="7" fillId="0" borderId="14" xfId="1" applyFont="1" applyFill="1" applyBorder="1" applyAlignment="1">
      <alignment horizontal="center"/>
    </xf>
  </cellXfs>
  <cellStyles count="5">
    <cellStyle name="標準" xfId="0" builtinId="0"/>
    <cellStyle name="標準 2" xfId="1"/>
    <cellStyle name="標準 2 2" xfId="2"/>
    <cellStyle name="標準 2 2 2" xfId="3"/>
    <cellStyle name="標準 3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9"/>
  <sheetViews>
    <sheetView workbookViewId="0">
      <selection activeCell="O25" sqref="O25"/>
    </sheetView>
  </sheetViews>
  <sheetFormatPr defaultRowHeight="13.5"/>
  <cols>
    <col min="1" max="1" width="4.75" style="16" customWidth="1"/>
    <col min="2" max="2" width="4.125" customWidth="1"/>
    <col min="3" max="7" width="3.625" customWidth="1"/>
    <col min="8" max="8" width="3.625" hidden="1" customWidth="1"/>
    <col min="9" max="10" width="3.625" customWidth="1"/>
    <col min="11" max="11" width="3.625" hidden="1" customWidth="1"/>
    <col min="12" max="15" width="3.625" customWidth="1"/>
    <col min="16" max="18" width="3.625" hidden="1" customWidth="1"/>
    <col min="19" max="19" width="14.625" customWidth="1"/>
    <col min="22" max="22" width="9" style="21"/>
  </cols>
  <sheetData>
    <row r="2" spans="1:24">
      <c r="B2" s="69" t="s">
        <v>116</v>
      </c>
    </row>
    <row r="3" spans="1:24" ht="14.25" thickBot="1">
      <c r="C3" t="s">
        <v>112</v>
      </c>
      <c r="D3" t="s">
        <v>112</v>
      </c>
      <c r="E3" t="s">
        <v>112</v>
      </c>
      <c r="F3" t="s">
        <v>115</v>
      </c>
      <c r="G3" t="s">
        <v>115</v>
      </c>
      <c r="H3" t="s">
        <v>114</v>
      </c>
      <c r="I3" t="s">
        <v>114</v>
      </c>
      <c r="J3" t="s">
        <v>114</v>
      </c>
      <c r="K3" t="s">
        <v>114</v>
      </c>
      <c r="L3" t="s">
        <v>114</v>
      </c>
      <c r="M3" s="113" t="s">
        <v>113</v>
      </c>
      <c r="N3" s="113" t="s">
        <v>113</v>
      </c>
      <c r="O3" t="s">
        <v>112</v>
      </c>
    </row>
    <row r="4" spans="1:24" ht="14.25" thickBot="1">
      <c r="A4" s="2" t="s">
        <v>0</v>
      </c>
      <c r="B4" s="3" t="s">
        <v>1</v>
      </c>
      <c r="C4" s="20" t="s">
        <v>2</v>
      </c>
      <c r="D4" s="4" t="s">
        <v>60</v>
      </c>
      <c r="E4" s="4" t="s">
        <v>69</v>
      </c>
      <c r="F4" s="23" t="s">
        <v>111</v>
      </c>
      <c r="G4" s="23" t="s">
        <v>110</v>
      </c>
      <c r="H4" s="68" t="s">
        <v>3</v>
      </c>
      <c r="I4" s="24" t="s">
        <v>4</v>
      </c>
      <c r="J4" s="24" t="s">
        <v>66</v>
      </c>
      <c r="K4" s="24" t="s">
        <v>109</v>
      </c>
      <c r="L4" s="67" t="s">
        <v>5</v>
      </c>
      <c r="M4" s="67" t="s">
        <v>7</v>
      </c>
      <c r="N4" s="67" t="s">
        <v>6</v>
      </c>
      <c r="O4" s="96" t="s">
        <v>108</v>
      </c>
      <c r="P4" s="43" t="s">
        <v>107</v>
      </c>
      <c r="Q4" s="43" t="s">
        <v>106</v>
      </c>
      <c r="R4" s="44" t="s">
        <v>105</v>
      </c>
      <c r="S4" s="5" t="s">
        <v>8</v>
      </c>
    </row>
    <row r="5" spans="1:24">
      <c r="A5" s="12" t="s">
        <v>9</v>
      </c>
      <c r="B5" s="89" t="s">
        <v>104</v>
      </c>
      <c r="C5" s="112"/>
      <c r="D5" s="111"/>
      <c r="E5" s="111"/>
      <c r="F5" s="110"/>
      <c r="G5" s="110"/>
      <c r="H5" s="59"/>
      <c r="I5" s="59"/>
      <c r="J5" s="59"/>
      <c r="K5" s="59"/>
      <c r="L5" s="108"/>
      <c r="M5" s="109"/>
      <c r="N5" s="108"/>
      <c r="O5" s="107"/>
      <c r="P5" s="45"/>
      <c r="Q5" s="45"/>
      <c r="R5" s="46"/>
      <c r="S5" s="27"/>
      <c r="U5" s="69" t="s">
        <v>117</v>
      </c>
    </row>
    <row r="6" spans="1:24">
      <c r="A6" s="14" t="s">
        <v>10</v>
      </c>
      <c r="B6" s="89" t="s">
        <v>50</v>
      </c>
      <c r="C6" s="25" t="s">
        <v>96</v>
      </c>
      <c r="D6" s="25" t="s">
        <v>96</v>
      </c>
      <c r="E6" s="25" t="s">
        <v>96</v>
      </c>
      <c r="F6" s="26" t="s">
        <v>96</v>
      </c>
      <c r="G6" s="26" t="s">
        <v>96</v>
      </c>
      <c r="H6" s="28"/>
      <c r="I6" s="28" t="s">
        <v>57</v>
      </c>
      <c r="J6" s="28" t="s">
        <v>57</v>
      </c>
      <c r="K6" s="37"/>
      <c r="L6" s="75" t="s">
        <v>92</v>
      </c>
      <c r="M6" s="75" t="s">
        <v>70</v>
      </c>
      <c r="N6" s="76"/>
      <c r="O6" s="88" t="s">
        <v>98</v>
      </c>
      <c r="P6" s="47"/>
      <c r="Q6" s="47"/>
      <c r="R6" s="48"/>
      <c r="S6" s="29"/>
    </row>
    <row r="7" spans="1:24">
      <c r="A7" s="14" t="s">
        <v>11</v>
      </c>
      <c r="B7" s="105" t="s">
        <v>51</v>
      </c>
      <c r="C7" s="25" t="s">
        <v>96</v>
      </c>
      <c r="D7" s="25" t="s">
        <v>96</v>
      </c>
      <c r="E7" s="25" t="s">
        <v>96</v>
      </c>
      <c r="F7" s="26" t="s">
        <v>96</v>
      </c>
      <c r="G7" s="26" t="s">
        <v>96</v>
      </c>
      <c r="H7" s="37"/>
      <c r="I7" s="28" t="s">
        <v>57</v>
      </c>
      <c r="J7" s="28" t="s">
        <v>57</v>
      </c>
      <c r="K7" s="28"/>
      <c r="L7" s="103" t="s">
        <v>92</v>
      </c>
      <c r="M7" s="76"/>
      <c r="N7" s="76"/>
      <c r="O7" s="88" t="s">
        <v>98</v>
      </c>
      <c r="P7" s="47"/>
      <c r="Q7" s="47"/>
      <c r="R7" s="49"/>
      <c r="S7" s="29"/>
      <c r="U7" s="84" t="s">
        <v>75</v>
      </c>
      <c r="V7" s="85" t="s">
        <v>73</v>
      </c>
      <c r="W7" s="84" t="s">
        <v>74</v>
      </c>
      <c r="X7" s="115" t="s">
        <v>77</v>
      </c>
    </row>
    <row r="8" spans="1:24">
      <c r="A8" s="14" t="s">
        <v>12</v>
      </c>
      <c r="B8" s="90" t="s">
        <v>52</v>
      </c>
      <c r="C8" s="25" t="s">
        <v>96</v>
      </c>
      <c r="D8" s="62"/>
      <c r="E8" s="25" t="s">
        <v>96</v>
      </c>
      <c r="F8" s="26" t="s">
        <v>96</v>
      </c>
      <c r="G8" s="26" t="s">
        <v>96</v>
      </c>
      <c r="H8" s="37"/>
      <c r="I8" s="28" t="s">
        <v>57</v>
      </c>
      <c r="J8" s="28" t="s">
        <v>57</v>
      </c>
      <c r="K8" s="28"/>
      <c r="L8" s="103" t="s">
        <v>92</v>
      </c>
      <c r="M8" s="75" t="s">
        <v>70</v>
      </c>
      <c r="N8" s="76"/>
      <c r="O8" s="88" t="s">
        <v>98</v>
      </c>
      <c r="P8" s="47"/>
      <c r="Q8" s="47"/>
      <c r="R8" s="48"/>
      <c r="S8" s="29"/>
      <c r="U8" s="80" t="s">
        <v>71</v>
      </c>
      <c r="V8" s="79">
        <f>(890*8)*13</f>
        <v>92560</v>
      </c>
      <c r="W8" s="80">
        <f>(620*10)+(940*3)</f>
        <v>9020</v>
      </c>
      <c r="X8" s="116">
        <f>V8+W8</f>
        <v>101580</v>
      </c>
    </row>
    <row r="9" spans="1:24">
      <c r="A9" s="14" t="s">
        <v>13</v>
      </c>
      <c r="B9" s="89" t="s">
        <v>53</v>
      </c>
      <c r="C9" s="25" t="s">
        <v>96</v>
      </c>
      <c r="D9" s="25" t="s">
        <v>96</v>
      </c>
      <c r="E9" s="57"/>
      <c r="F9" s="26" t="s">
        <v>96</v>
      </c>
      <c r="G9" s="26" t="s">
        <v>96</v>
      </c>
      <c r="H9" s="37"/>
      <c r="I9" s="28"/>
      <c r="J9" s="28" t="s">
        <v>57</v>
      </c>
      <c r="K9" s="28"/>
      <c r="L9" s="103" t="s">
        <v>92</v>
      </c>
      <c r="M9" s="75" t="s">
        <v>70</v>
      </c>
      <c r="N9" s="76"/>
      <c r="O9" s="88"/>
      <c r="P9" s="47"/>
      <c r="Q9" s="47"/>
      <c r="R9" s="49"/>
      <c r="S9" s="29"/>
      <c r="U9" s="80" t="s">
        <v>76</v>
      </c>
      <c r="V9" s="377" t="s">
        <v>85</v>
      </c>
      <c r="W9" s="378"/>
      <c r="X9" s="116"/>
    </row>
    <row r="10" spans="1:24">
      <c r="A10" s="10" t="s">
        <v>14</v>
      </c>
      <c r="B10" s="89" t="s">
        <v>47</v>
      </c>
      <c r="C10" s="25" t="s">
        <v>99</v>
      </c>
      <c r="D10" s="25" t="s">
        <v>99</v>
      </c>
      <c r="E10" s="25" t="s">
        <v>99</v>
      </c>
      <c r="F10" s="58"/>
      <c r="G10" s="58"/>
      <c r="H10" s="37"/>
      <c r="I10" s="28" t="s">
        <v>57</v>
      </c>
      <c r="J10" s="28"/>
      <c r="K10" s="28"/>
      <c r="L10" s="103" t="s">
        <v>92</v>
      </c>
      <c r="M10" s="76"/>
      <c r="N10" s="76"/>
      <c r="O10" s="88" t="s">
        <v>100</v>
      </c>
      <c r="P10" s="50"/>
      <c r="Q10" s="50"/>
      <c r="R10" s="49"/>
      <c r="S10" s="33"/>
      <c r="U10" s="80" t="s">
        <v>72</v>
      </c>
      <c r="V10" s="81">
        <f>(890*8)*12</f>
        <v>85440</v>
      </c>
      <c r="W10" s="80">
        <f>(538*6)+(360*6)</f>
        <v>5388</v>
      </c>
      <c r="X10" s="116">
        <f>V10+W10</f>
        <v>90828</v>
      </c>
    </row>
    <row r="11" spans="1:24">
      <c r="A11" s="11" t="s">
        <v>15</v>
      </c>
      <c r="B11" s="89" t="s">
        <v>48</v>
      </c>
      <c r="C11" s="25" t="s">
        <v>99</v>
      </c>
      <c r="D11" s="62"/>
      <c r="E11" s="25" t="s">
        <v>99</v>
      </c>
      <c r="F11" s="26" t="s">
        <v>99</v>
      </c>
      <c r="G11" s="60"/>
      <c r="H11" s="37"/>
      <c r="I11" s="28" t="s">
        <v>57</v>
      </c>
      <c r="J11" s="28"/>
      <c r="K11" s="28"/>
      <c r="L11" s="103"/>
      <c r="M11" s="75" t="s">
        <v>65</v>
      </c>
      <c r="N11" s="103"/>
      <c r="O11" s="88" t="s">
        <v>98</v>
      </c>
      <c r="P11" s="47"/>
      <c r="Q11" s="47"/>
      <c r="R11" s="49"/>
      <c r="S11" s="33"/>
      <c r="U11" s="80" t="s">
        <v>84</v>
      </c>
      <c r="V11" s="82">
        <f>(890*8)*19</f>
        <v>135280</v>
      </c>
      <c r="W11" s="80">
        <f>(742*19)+(432*1)</f>
        <v>14530</v>
      </c>
      <c r="X11" s="116">
        <f>V11+W11</f>
        <v>149810</v>
      </c>
    </row>
    <row r="12" spans="1:24">
      <c r="A12" s="11" t="s">
        <v>16</v>
      </c>
      <c r="B12" s="89" t="s">
        <v>49</v>
      </c>
      <c r="C12" s="62"/>
      <c r="D12" s="25" t="s">
        <v>96</v>
      </c>
      <c r="E12" s="25" t="s">
        <v>96</v>
      </c>
      <c r="F12" s="60"/>
      <c r="G12" s="26" t="s">
        <v>96</v>
      </c>
      <c r="H12" s="37"/>
      <c r="I12" s="28" t="s">
        <v>57</v>
      </c>
      <c r="J12" s="28" t="s">
        <v>57</v>
      </c>
      <c r="K12" s="28"/>
      <c r="L12" s="103"/>
      <c r="M12" s="76"/>
      <c r="N12" s="103" t="s">
        <v>70</v>
      </c>
      <c r="O12" s="88"/>
      <c r="P12" s="51"/>
      <c r="Q12" s="51"/>
      <c r="R12" s="48"/>
      <c r="S12" s="33"/>
    </row>
    <row r="13" spans="1:24">
      <c r="A13" s="11" t="s">
        <v>17</v>
      </c>
      <c r="B13" s="89" t="s">
        <v>50</v>
      </c>
      <c r="C13" s="62"/>
      <c r="D13" s="25" t="s">
        <v>96</v>
      </c>
      <c r="E13" s="57"/>
      <c r="F13" s="26" t="s">
        <v>96</v>
      </c>
      <c r="G13" s="26" t="s">
        <v>96</v>
      </c>
      <c r="H13" s="37"/>
      <c r="I13" s="28" t="s">
        <v>57</v>
      </c>
      <c r="J13" s="28"/>
      <c r="K13" s="28"/>
      <c r="L13" s="103" t="s">
        <v>92</v>
      </c>
      <c r="M13" s="106"/>
      <c r="N13" s="103" t="s">
        <v>70</v>
      </c>
      <c r="O13" s="88" t="s">
        <v>103</v>
      </c>
      <c r="P13" s="51"/>
      <c r="Q13" s="51"/>
      <c r="R13" s="48"/>
      <c r="S13" s="33"/>
    </row>
    <row r="14" spans="1:24">
      <c r="A14" s="12" t="s">
        <v>18</v>
      </c>
      <c r="B14" s="105" t="s">
        <v>51</v>
      </c>
      <c r="C14" s="25" t="s">
        <v>102</v>
      </c>
      <c r="D14" s="25" t="s">
        <v>101</v>
      </c>
      <c r="E14" s="25" t="s">
        <v>96</v>
      </c>
      <c r="F14" s="60"/>
      <c r="G14" s="26" t="s">
        <v>96</v>
      </c>
      <c r="H14" s="37"/>
      <c r="I14" s="28" t="s">
        <v>57</v>
      </c>
      <c r="J14" s="28" t="s">
        <v>57</v>
      </c>
      <c r="K14" s="28"/>
      <c r="L14" s="103" t="s">
        <v>92</v>
      </c>
      <c r="M14" s="75" t="s">
        <v>70</v>
      </c>
      <c r="N14" s="103"/>
      <c r="O14" s="88" t="s">
        <v>103</v>
      </c>
      <c r="P14" s="47"/>
      <c r="Q14" s="47"/>
      <c r="R14" s="49"/>
      <c r="S14" s="33"/>
      <c r="U14" s="83" t="s">
        <v>74</v>
      </c>
    </row>
    <row r="15" spans="1:24">
      <c r="A15" s="14" t="s">
        <v>19</v>
      </c>
      <c r="B15" s="90" t="s">
        <v>52</v>
      </c>
      <c r="C15" s="25" t="s">
        <v>102</v>
      </c>
      <c r="D15" s="25" t="s">
        <v>101</v>
      </c>
      <c r="E15" s="25" t="s">
        <v>102</v>
      </c>
      <c r="F15" s="26" t="s">
        <v>102</v>
      </c>
      <c r="G15" s="31" t="s">
        <v>101</v>
      </c>
      <c r="H15" s="37"/>
      <c r="I15" s="28"/>
      <c r="J15" s="28" t="s">
        <v>57</v>
      </c>
      <c r="K15" s="37"/>
      <c r="L15" s="75" t="s">
        <v>92</v>
      </c>
      <c r="M15" s="75"/>
      <c r="N15" s="75" t="s">
        <v>65</v>
      </c>
      <c r="O15" s="88" t="s">
        <v>103</v>
      </c>
      <c r="P15" s="47"/>
      <c r="Q15" s="47"/>
      <c r="R15" s="49"/>
      <c r="S15" s="33"/>
      <c r="U15" s="98" t="s">
        <v>71</v>
      </c>
      <c r="V15" s="21" t="s">
        <v>79</v>
      </c>
    </row>
    <row r="16" spans="1:24">
      <c r="A16" s="14" t="s">
        <v>20</v>
      </c>
      <c r="B16" s="90" t="s">
        <v>53</v>
      </c>
      <c r="C16" s="25" t="s">
        <v>102</v>
      </c>
      <c r="D16" s="25" t="s">
        <v>101</v>
      </c>
      <c r="E16" s="25" t="s">
        <v>102</v>
      </c>
      <c r="F16" s="26" t="s">
        <v>102</v>
      </c>
      <c r="G16" s="31" t="s">
        <v>101</v>
      </c>
      <c r="H16" s="78"/>
      <c r="I16" s="28"/>
      <c r="J16" s="28" t="s">
        <v>57</v>
      </c>
      <c r="K16" s="37"/>
      <c r="L16" s="75" t="s">
        <v>92</v>
      </c>
      <c r="M16" s="75" t="s">
        <v>65</v>
      </c>
      <c r="N16" s="76"/>
      <c r="O16" s="88" t="s">
        <v>103</v>
      </c>
      <c r="P16" s="47"/>
      <c r="Q16" s="47"/>
      <c r="R16" s="49"/>
      <c r="S16" s="33"/>
      <c r="U16" s="99"/>
      <c r="V16" s="21" t="s">
        <v>80</v>
      </c>
    </row>
    <row r="17" spans="1:24">
      <c r="A17" s="10" t="s">
        <v>21</v>
      </c>
      <c r="B17" s="89" t="s">
        <v>47</v>
      </c>
      <c r="C17" s="25" t="s">
        <v>102</v>
      </c>
      <c r="D17" s="25" t="s">
        <v>102</v>
      </c>
      <c r="E17" s="57"/>
      <c r="F17" s="26" t="s">
        <v>102</v>
      </c>
      <c r="G17" s="31" t="s">
        <v>101</v>
      </c>
      <c r="H17" s="28"/>
      <c r="I17" s="28" t="s">
        <v>57</v>
      </c>
      <c r="J17" s="28"/>
      <c r="K17" s="37"/>
      <c r="L17" s="75" t="s">
        <v>92</v>
      </c>
      <c r="M17" s="76"/>
      <c r="N17" s="76"/>
      <c r="O17" s="88" t="s">
        <v>98</v>
      </c>
      <c r="P17" s="50"/>
      <c r="Q17" s="50"/>
      <c r="R17" s="49"/>
      <c r="S17" s="29"/>
      <c r="U17" s="117" t="s">
        <v>72</v>
      </c>
      <c r="V17" s="118" t="s">
        <v>78</v>
      </c>
      <c r="W17" s="118"/>
      <c r="X17" s="118"/>
    </row>
    <row r="18" spans="1:24">
      <c r="A18" s="12" t="s">
        <v>22</v>
      </c>
      <c r="B18" s="89" t="s">
        <v>48</v>
      </c>
      <c r="C18" s="62"/>
      <c r="D18" s="25" t="s">
        <v>96</v>
      </c>
      <c r="E18" s="25" t="s">
        <v>96</v>
      </c>
      <c r="F18" s="26" t="s">
        <v>96</v>
      </c>
      <c r="G18" s="58"/>
      <c r="H18" s="28"/>
      <c r="I18" s="28" t="s">
        <v>57</v>
      </c>
      <c r="J18" s="28"/>
      <c r="K18" s="37"/>
      <c r="L18" s="75"/>
      <c r="M18" s="103" t="s">
        <v>70</v>
      </c>
      <c r="N18" s="75" t="s">
        <v>65</v>
      </c>
      <c r="O18" s="88"/>
      <c r="P18" s="50"/>
      <c r="Q18" s="50"/>
      <c r="R18" s="48"/>
      <c r="S18" s="29"/>
      <c r="U18" s="99"/>
      <c r="V18" s="97" t="s">
        <v>86</v>
      </c>
    </row>
    <row r="19" spans="1:24">
      <c r="A19" s="10" t="s">
        <v>23</v>
      </c>
      <c r="B19" s="89" t="s">
        <v>49</v>
      </c>
      <c r="C19" s="62"/>
      <c r="D19" s="25" t="s">
        <v>96</v>
      </c>
      <c r="E19" s="62"/>
      <c r="F19" s="60"/>
      <c r="G19" s="31" t="s">
        <v>96</v>
      </c>
      <c r="H19" s="37"/>
      <c r="I19" s="28" t="s">
        <v>57</v>
      </c>
      <c r="J19" s="28"/>
      <c r="K19" s="37"/>
      <c r="L19" s="75" t="s">
        <v>92</v>
      </c>
      <c r="M19" s="75"/>
      <c r="N19" s="103" t="s">
        <v>70</v>
      </c>
      <c r="O19" s="88" t="s">
        <v>98</v>
      </c>
      <c r="P19" s="47"/>
      <c r="Q19" s="47"/>
      <c r="R19" s="48"/>
      <c r="S19" s="34"/>
      <c r="U19" s="119" t="s">
        <v>84</v>
      </c>
      <c r="V19" s="120" t="s">
        <v>88</v>
      </c>
      <c r="W19" s="118"/>
      <c r="X19" s="118"/>
    </row>
    <row r="20" spans="1:24">
      <c r="A20" s="12" t="s">
        <v>24</v>
      </c>
      <c r="B20" s="89" t="s">
        <v>50</v>
      </c>
      <c r="C20" s="25" t="s">
        <v>96</v>
      </c>
      <c r="D20" s="25" t="s">
        <v>96</v>
      </c>
      <c r="E20" s="62"/>
      <c r="F20" s="31" t="s">
        <v>96</v>
      </c>
      <c r="G20" s="31" t="s">
        <v>96</v>
      </c>
      <c r="H20" s="37"/>
      <c r="I20" s="28"/>
      <c r="J20" s="28" t="s">
        <v>57</v>
      </c>
      <c r="K20" s="37"/>
      <c r="L20" s="75" t="s">
        <v>92</v>
      </c>
      <c r="M20" s="75"/>
      <c r="N20" s="103"/>
      <c r="O20" s="88"/>
      <c r="P20" s="47"/>
      <c r="Q20" s="47"/>
      <c r="R20" s="48"/>
      <c r="S20" s="35"/>
      <c r="U20" s="100"/>
      <c r="V20" s="97" t="s">
        <v>87</v>
      </c>
      <c r="W20" s="21"/>
      <c r="X20" s="21"/>
    </row>
    <row r="21" spans="1:24">
      <c r="A21" s="10" t="s">
        <v>25</v>
      </c>
      <c r="B21" s="105" t="s">
        <v>51</v>
      </c>
      <c r="C21" s="25" t="s">
        <v>96</v>
      </c>
      <c r="D21" s="62"/>
      <c r="E21" s="25" t="s">
        <v>96</v>
      </c>
      <c r="F21" s="58"/>
      <c r="G21" s="31" t="s">
        <v>96</v>
      </c>
      <c r="H21" s="37"/>
      <c r="I21" s="28" t="s">
        <v>57</v>
      </c>
      <c r="J21" s="28" t="s">
        <v>57</v>
      </c>
      <c r="K21" s="37"/>
      <c r="L21" s="75" t="s">
        <v>92</v>
      </c>
      <c r="M21" s="75" t="s">
        <v>70</v>
      </c>
      <c r="N21" s="76"/>
      <c r="O21" s="88"/>
      <c r="P21" s="51"/>
      <c r="Q21" s="51"/>
      <c r="R21" s="49"/>
      <c r="S21" s="36"/>
    </row>
    <row r="22" spans="1:24">
      <c r="A22" s="10" t="s">
        <v>26</v>
      </c>
      <c r="B22" s="90" t="s">
        <v>52</v>
      </c>
      <c r="C22" s="30" t="s">
        <v>96</v>
      </c>
      <c r="D22" s="62"/>
      <c r="E22" s="25" t="s">
        <v>96</v>
      </c>
      <c r="F22" s="31" t="s">
        <v>96</v>
      </c>
      <c r="G22" s="60"/>
      <c r="H22" s="37"/>
      <c r="I22" s="28" t="s">
        <v>57</v>
      </c>
      <c r="J22" s="28" t="s">
        <v>57</v>
      </c>
      <c r="K22" s="37"/>
      <c r="L22" s="75" t="s">
        <v>92</v>
      </c>
      <c r="M22" s="75" t="s">
        <v>70</v>
      </c>
      <c r="N22" s="103"/>
      <c r="O22" s="88" t="s">
        <v>98</v>
      </c>
      <c r="P22" s="47"/>
      <c r="Q22" s="47"/>
      <c r="R22" s="48"/>
      <c r="S22" s="35"/>
    </row>
    <row r="23" spans="1:24">
      <c r="A23" s="12" t="s">
        <v>27</v>
      </c>
      <c r="B23" s="89" t="s">
        <v>53</v>
      </c>
      <c r="C23" s="62"/>
      <c r="D23" s="32" t="s">
        <v>96</v>
      </c>
      <c r="E23" s="25" t="s">
        <v>96</v>
      </c>
      <c r="F23" s="31" t="s">
        <v>96</v>
      </c>
      <c r="G23" s="58"/>
      <c r="H23" s="37"/>
      <c r="I23" s="28" t="s">
        <v>57</v>
      </c>
      <c r="J23" s="28" t="s">
        <v>57</v>
      </c>
      <c r="K23" s="37"/>
      <c r="L23" s="75" t="s">
        <v>92</v>
      </c>
      <c r="M23" s="75" t="s">
        <v>70</v>
      </c>
      <c r="N23" s="103"/>
      <c r="O23" s="88" t="s">
        <v>100</v>
      </c>
      <c r="P23" s="47"/>
      <c r="Q23" s="47"/>
      <c r="R23" s="49"/>
      <c r="S23" s="29" t="s">
        <v>28</v>
      </c>
    </row>
    <row r="24" spans="1:24">
      <c r="A24" s="10" t="s">
        <v>29</v>
      </c>
      <c r="B24" s="89" t="s">
        <v>47</v>
      </c>
      <c r="C24" s="62"/>
      <c r="D24" s="32" t="s">
        <v>99</v>
      </c>
      <c r="E24" s="25" t="s">
        <v>99</v>
      </c>
      <c r="F24" s="31" t="s">
        <v>99</v>
      </c>
      <c r="G24" s="31" t="s">
        <v>99</v>
      </c>
      <c r="H24" s="37"/>
      <c r="I24" s="28" t="s">
        <v>57</v>
      </c>
      <c r="J24" s="28"/>
      <c r="K24" s="37"/>
      <c r="L24" s="75"/>
      <c r="M24" s="76"/>
      <c r="N24" s="75" t="s">
        <v>65</v>
      </c>
      <c r="O24" s="88" t="s">
        <v>100</v>
      </c>
      <c r="P24" s="50"/>
      <c r="Q24" s="50"/>
      <c r="R24" s="48"/>
      <c r="S24" s="29" t="s">
        <v>30</v>
      </c>
    </row>
    <row r="25" spans="1:24">
      <c r="A25" s="11" t="s">
        <v>31</v>
      </c>
      <c r="B25" s="89" t="s">
        <v>48</v>
      </c>
      <c r="C25" s="32" t="s">
        <v>99</v>
      </c>
      <c r="D25" s="32" t="s">
        <v>99</v>
      </c>
      <c r="E25" s="62"/>
      <c r="F25" s="58"/>
      <c r="G25" s="31" t="s">
        <v>99</v>
      </c>
      <c r="H25" s="37"/>
      <c r="I25" s="28"/>
      <c r="J25" s="28" t="s">
        <v>57</v>
      </c>
      <c r="K25" s="37"/>
      <c r="L25" s="75"/>
      <c r="M25" s="75" t="s">
        <v>65</v>
      </c>
      <c r="N25" s="103"/>
      <c r="O25" s="88" t="s">
        <v>98</v>
      </c>
      <c r="P25" s="47"/>
      <c r="Q25" s="47"/>
      <c r="R25" s="49"/>
      <c r="S25" s="29" t="s">
        <v>97</v>
      </c>
    </row>
    <row r="26" spans="1:24">
      <c r="A26" s="12" t="s">
        <v>32</v>
      </c>
      <c r="B26" s="89" t="s">
        <v>49</v>
      </c>
      <c r="C26" s="32" t="s">
        <v>96</v>
      </c>
      <c r="D26" s="62"/>
      <c r="E26" s="32" t="s">
        <v>96</v>
      </c>
      <c r="F26" s="31" t="s">
        <v>57</v>
      </c>
      <c r="G26" s="60"/>
      <c r="H26" s="37"/>
      <c r="I26" s="28"/>
      <c r="J26" s="28" t="s">
        <v>57</v>
      </c>
      <c r="K26" s="37"/>
      <c r="L26" s="75" t="s">
        <v>92</v>
      </c>
      <c r="M26" s="75" t="s">
        <v>70</v>
      </c>
      <c r="N26" s="75" t="s">
        <v>70</v>
      </c>
      <c r="O26" s="104"/>
      <c r="P26" s="47"/>
      <c r="Q26" s="47"/>
      <c r="R26" s="48"/>
      <c r="S26" s="34"/>
    </row>
    <row r="27" spans="1:24">
      <c r="A27" s="10" t="s">
        <v>33</v>
      </c>
      <c r="B27" s="89" t="s">
        <v>50</v>
      </c>
      <c r="C27" s="62"/>
      <c r="D27" s="32" t="s">
        <v>96</v>
      </c>
      <c r="E27" s="32" t="s">
        <v>96</v>
      </c>
      <c r="F27" s="60"/>
      <c r="G27" s="31" t="s">
        <v>96</v>
      </c>
      <c r="H27" s="37"/>
      <c r="I27" s="28" t="s">
        <v>57</v>
      </c>
      <c r="J27" s="28"/>
      <c r="K27" s="37"/>
      <c r="L27" s="75" t="s">
        <v>92</v>
      </c>
      <c r="M27" s="75" t="s">
        <v>70</v>
      </c>
      <c r="N27" s="75" t="s">
        <v>70</v>
      </c>
      <c r="O27" s="104"/>
      <c r="P27" s="47"/>
      <c r="Q27" s="47"/>
      <c r="R27" s="48"/>
      <c r="S27" s="35"/>
    </row>
    <row r="28" spans="1:24">
      <c r="A28" s="12" t="s">
        <v>34</v>
      </c>
      <c r="B28" s="105" t="s">
        <v>51</v>
      </c>
      <c r="C28" s="32" t="s">
        <v>96</v>
      </c>
      <c r="D28" s="62"/>
      <c r="E28" s="32" t="s">
        <v>96</v>
      </c>
      <c r="F28" s="31" t="s">
        <v>96</v>
      </c>
      <c r="G28" s="60"/>
      <c r="H28" s="37"/>
      <c r="I28" s="28" t="s">
        <v>57</v>
      </c>
      <c r="J28" s="28" t="s">
        <v>57</v>
      </c>
      <c r="K28" s="37"/>
      <c r="L28" s="75" t="s">
        <v>92</v>
      </c>
      <c r="M28" s="75" t="s">
        <v>70</v>
      </c>
      <c r="N28" s="103" t="s">
        <v>70</v>
      </c>
      <c r="O28" s="104"/>
      <c r="P28" s="47"/>
      <c r="Q28" s="47"/>
      <c r="R28" s="48"/>
      <c r="S28" s="36"/>
    </row>
    <row r="29" spans="1:24">
      <c r="A29" s="10" t="s">
        <v>35</v>
      </c>
      <c r="B29" s="90" t="s">
        <v>52</v>
      </c>
      <c r="C29" s="32" t="s">
        <v>93</v>
      </c>
      <c r="D29" s="32" t="s">
        <v>93</v>
      </c>
      <c r="E29" s="62"/>
      <c r="F29" s="31" t="s">
        <v>93</v>
      </c>
      <c r="G29" s="31" t="s">
        <v>93</v>
      </c>
      <c r="H29" s="37"/>
      <c r="I29" s="28" t="s">
        <v>57</v>
      </c>
      <c r="J29" s="28" t="s">
        <v>57</v>
      </c>
      <c r="K29" s="37"/>
      <c r="L29" s="75"/>
      <c r="M29" s="75" t="s">
        <v>65</v>
      </c>
      <c r="N29" s="76"/>
      <c r="O29" s="104"/>
      <c r="P29" s="47"/>
      <c r="Q29" s="47"/>
      <c r="R29" s="49"/>
      <c r="S29" s="35"/>
    </row>
    <row r="30" spans="1:24">
      <c r="A30" s="12" t="s">
        <v>36</v>
      </c>
      <c r="B30" s="89" t="s">
        <v>53</v>
      </c>
      <c r="C30" s="62"/>
      <c r="D30" s="32" t="s">
        <v>93</v>
      </c>
      <c r="E30" s="62"/>
      <c r="F30" s="31" t="s">
        <v>93</v>
      </c>
      <c r="G30" s="31" t="s">
        <v>93</v>
      </c>
      <c r="H30" s="37"/>
      <c r="I30" s="28" t="s">
        <v>57</v>
      </c>
      <c r="J30" s="28"/>
      <c r="K30" s="37"/>
      <c r="L30" s="75" t="s">
        <v>92</v>
      </c>
      <c r="M30" s="75" t="s">
        <v>91</v>
      </c>
      <c r="N30" s="103"/>
      <c r="O30" s="104"/>
      <c r="P30" s="47"/>
      <c r="Q30" s="47"/>
      <c r="R30" s="52"/>
      <c r="S30" s="29"/>
    </row>
    <row r="31" spans="1:24">
      <c r="A31" s="10" t="s">
        <v>37</v>
      </c>
      <c r="B31" s="89" t="s">
        <v>47</v>
      </c>
      <c r="C31" s="32" t="s">
        <v>93</v>
      </c>
      <c r="D31" s="62"/>
      <c r="E31" s="32" t="s">
        <v>93</v>
      </c>
      <c r="F31" s="60"/>
      <c r="G31" s="31" t="s">
        <v>93</v>
      </c>
      <c r="H31" s="28"/>
      <c r="I31" s="28"/>
      <c r="J31" s="28" t="s">
        <v>57</v>
      </c>
      <c r="K31" s="37"/>
      <c r="L31" s="75"/>
      <c r="M31" s="76"/>
      <c r="N31" s="75" t="s">
        <v>65</v>
      </c>
      <c r="O31" s="88" t="s">
        <v>95</v>
      </c>
      <c r="P31" s="50"/>
      <c r="Q31" s="50"/>
      <c r="R31" s="49"/>
      <c r="S31" s="29"/>
    </row>
    <row r="32" spans="1:24">
      <c r="A32" s="12" t="s">
        <v>38</v>
      </c>
      <c r="B32" s="89" t="s">
        <v>48</v>
      </c>
      <c r="C32" s="32" t="s">
        <v>93</v>
      </c>
      <c r="D32" s="32" t="s">
        <v>93</v>
      </c>
      <c r="E32" s="32" t="s">
        <v>93</v>
      </c>
      <c r="F32" s="31" t="s">
        <v>93</v>
      </c>
      <c r="G32" s="60"/>
      <c r="H32" s="37"/>
      <c r="I32" s="28"/>
      <c r="J32" s="28" t="s">
        <v>57</v>
      </c>
      <c r="K32" s="28"/>
      <c r="L32" s="103"/>
      <c r="M32" s="75" t="s">
        <v>91</v>
      </c>
      <c r="N32" s="75" t="s">
        <v>65</v>
      </c>
      <c r="O32" s="88" t="s">
        <v>90</v>
      </c>
      <c r="P32" s="47"/>
      <c r="Q32" s="47"/>
      <c r="R32" s="48"/>
      <c r="S32" s="29" t="s">
        <v>94</v>
      </c>
    </row>
    <row r="33" spans="1:19">
      <c r="A33" s="10" t="s">
        <v>39</v>
      </c>
      <c r="B33" s="89" t="s">
        <v>49</v>
      </c>
      <c r="C33" s="32" t="s">
        <v>93</v>
      </c>
      <c r="D33" s="32" t="s">
        <v>93</v>
      </c>
      <c r="E33" s="32" t="s">
        <v>93</v>
      </c>
      <c r="F33" s="31" t="s">
        <v>93</v>
      </c>
      <c r="G33" s="31" t="s">
        <v>93</v>
      </c>
      <c r="H33" s="28"/>
      <c r="I33" s="37" t="s">
        <v>57</v>
      </c>
      <c r="J33" s="37"/>
      <c r="K33" s="37"/>
      <c r="L33" s="103"/>
      <c r="M33" s="75" t="s">
        <v>65</v>
      </c>
      <c r="N33" s="103" t="s">
        <v>70</v>
      </c>
      <c r="O33" s="88" t="s">
        <v>58</v>
      </c>
      <c r="P33" s="47"/>
      <c r="Q33" s="47"/>
      <c r="R33" s="49"/>
      <c r="S33" s="29" t="s">
        <v>59</v>
      </c>
    </row>
    <row r="34" spans="1:19">
      <c r="A34" s="11" t="s">
        <v>40</v>
      </c>
      <c r="B34" s="89" t="s">
        <v>50</v>
      </c>
      <c r="C34" s="25" t="s">
        <v>54</v>
      </c>
      <c r="D34" s="32" t="s">
        <v>54</v>
      </c>
      <c r="E34" s="32" t="s">
        <v>93</v>
      </c>
      <c r="F34" s="31" t="s">
        <v>93</v>
      </c>
      <c r="G34" s="31" t="s">
        <v>93</v>
      </c>
      <c r="H34" s="37"/>
      <c r="I34" s="28" t="s">
        <v>57</v>
      </c>
      <c r="J34" s="28"/>
      <c r="K34" s="37"/>
      <c r="L34" s="75" t="s">
        <v>92</v>
      </c>
      <c r="M34" s="103" t="s">
        <v>70</v>
      </c>
      <c r="N34" s="103" t="s">
        <v>70</v>
      </c>
      <c r="O34" s="88" t="s">
        <v>90</v>
      </c>
      <c r="P34" s="47"/>
      <c r="Q34" s="47"/>
      <c r="R34" s="48"/>
      <c r="S34" s="29" t="s">
        <v>89</v>
      </c>
    </row>
    <row r="35" spans="1:19" ht="14.25" thickBot="1">
      <c r="A35" s="13" t="s">
        <v>41</v>
      </c>
      <c r="B35" s="102" t="s">
        <v>51</v>
      </c>
      <c r="C35" s="114"/>
      <c r="D35" s="39" t="s">
        <v>54</v>
      </c>
      <c r="E35" s="39" t="s">
        <v>93</v>
      </c>
      <c r="F35" s="40" t="s">
        <v>93</v>
      </c>
      <c r="G35" s="40" t="s">
        <v>93</v>
      </c>
      <c r="H35" s="41"/>
      <c r="I35" s="41" t="s">
        <v>57</v>
      </c>
      <c r="J35" s="41" t="s">
        <v>57</v>
      </c>
      <c r="K35" s="41"/>
      <c r="L35" s="73" t="s">
        <v>92</v>
      </c>
      <c r="M35" s="73" t="s">
        <v>91</v>
      </c>
      <c r="N35" s="73" t="s">
        <v>91</v>
      </c>
      <c r="O35" s="101" t="s">
        <v>90</v>
      </c>
      <c r="P35" s="53"/>
      <c r="Q35" s="53"/>
      <c r="R35" s="54"/>
      <c r="S35" s="42" t="s">
        <v>89</v>
      </c>
    </row>
    <row r="36" spans="1:19">
      <c r="A36" s="17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7"/>
    </row>
    <row r="37" spans="1:19">
      <c r="A37" s="18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8"/>
    </row>
    <row r="38" spans="1:19">
      <c r="A38" s="18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7"/>
    </row>
    <row r="39" spans="1:19">
      <c r="A39" s="19"/>
      <c r="B39" s="9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</sheetData>
  <mergeCells count="1">
    <mergeCell ref="V9:W9"/>
  </mergeCells>
  <phoneticPr fontId="10"/>
  <pageMargins left="0.7" right="0.7" top="0.75" bottom="0.75" header="0.3" footer="0.3"/>
  <pageSetup paperSize="9"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6"/>
  <sheetViews>
    <sheetView workbookViewId="0">
      <selection activeCell="H27" sqref="H27"/>
    </sheetView>
  </sheetViews>
  <sheetFormatPr defaultRowHeight="13.5"/>
  <cols>
    <col min="1" max="1" width="4.75" style="16" customWidth="1"/>
    <col min="2" max="2" width="4.125" customWidth="1"/>
    <col min="3" max="4" width="3.625" customWidth="1"/>
    <col min="5" max="5" width="3.625" hidden="1" customWidth="1"/>
    <col min="6" max="6" width="3.625" customWidth="1"/>
    <col min="7" max="7" width="3.625" hidden="1" customWidth="1"/>
    <col min="8" max="10" width="3.625" customWidth="1"/>
    <col min="11" max="11" width="4.5" customWidth="1"/>
    <col min="12" max="12" width="19" customWidth="1"/>
    <col min="14" max="14" width="9" style="21"/>
  </cols>
  <sheetData>
    <row r="1" spans="1:17">
      <c r="B1" s="69" t="s">
        <v>329</v>
      </c>
    </row>
    <row r="2" spans="1:17" ht="14.25" thickBot="1">
      <c r="C2" t="s">
        <v>330</v>
      </c>
      <c r="D2" t="s">
        <v>330</v>
      </c>
      <c r="E2" t="s">
        <v>331</v>
      </c>
      <c r="F2" t="s">
        <v>331</v>
      </c>
      <c r="G2" t="s">
        <v>331</v>
      </c>
      <c r="I2" s="113"/>
      <c r="J2" s="113"/>
    </row>
    <row r="3" spans="1:17" ht="14.25" thickBot="1">
      <c r="A3" s="2" t="s">
        <v>0</v>
      </c>
      <c r="B3" s="3" t="s">
        <v>1</v>
      </c>
      <c r="C3" s="140" t="s">
        <v>332</v>
      </c>
      <c r="D3" s="140" t="s">
        <v>333</v>
      </c>
      <c r="E3" s="68" t="s">
        <v>3</v>
      </c>
      <c r="F3" s="24" t="s">
        <v>66</v>
      </c>
      <c r="G3" s="24" t="s">
        <v>334</v>
      </c>
      <c r="H3" s="67" t="s">
        <v>335</v>
      </c>
      <c r="I3" s="67" t="s">
        <v>108</v>
      </c>
      <c r="J3" s="67" t="s">
        <v>7</v>
      </c>
      <c r="K3" s="96" t="s">
        <v>6</v>
      </c>
      <c r="L3" s="5" t="s">
        <v>8</v>
      </c>
    </row>
    <row r="4" spans="1:17">
      <c r="A4" s="12" t="s">
        <v>9</v>
      </c>
      <c r="B4" s="15" t="s">
        <v>49</v>
      </c>
      <c r="C4" s="166" t="s">
        <v>336</v>
      </c>
      <c r="D4" s="165" t="s">
        <v>344</v>
      </c>
      <c r="E4" s="65"/>
      <c r="F4" s="176"/>
      <c r="G4" s="65"/>
      <c r="H4" s="108"/>
      <c r="I4" s="103" t="s">
        <v>338</v>
      </c>
      <c r="J4" s="108"/>
      <c r="K4" s="122"/>
      <c r="L4" s="27"/>
      <c r="N4" s="69" t="s">
        <v>162</v>
      </c>
      <c r="O4" s="21"/>
    </row>
    <row r="5" spans="1:17">
      <c r="A5" s="14" t="s">
        <v>10</v>
      </c>
      <c r="B5" s="15" t="s">
        <v>50</v>
      </c>
      <c r="C5" s="153" t="s">
        <v>343</v>
      </c>
      <c r="D5" s="143"/>
      <c r="E5" s="28"/>
      <c r="F5" s="28" t="s">
        <v>343</v>
      </c>
      <c r="G5" s="37"/>
      <c r="H5" s="76"/>
      <c r="I5" s="76"/>
      <c r="J5" s="103" t="s">
        <v>346</v>
      </c>
      <c r="K5" s="103"/>
      <c r="L5" s="29"/>
      <c r="N5"/>
      <c r="O5" s="21"/>
    </row>
    <row r="6" spans="1:17">
      <c r="A6" s="14" t="s">
        <v>11</v>
      </c>
      <c r="B6" s="56" t="s">
        <v>51</v>
      </c>
      <c r="C6" s="170"/>
      <c r="D6" s="144" t="s">
        <v>343</v>
      </c>
      <c r="E6" s="37"/>
      <c r="F6" s="28" t="s">
        <v>337</v>
      </c>
      <c r="G6" s="28"/>
      <c r="H6" s="76"/>
      <c r="I6" s="103" t="s">
        <v>345</v>
      </c>
      <c r="J6" s="103" t="s">
        <v>346</v>
      </c>
      <c r="K6" s="103"/>
      <c r="L6" s="29"/>
      <c r="N6" s="84" t="s">
        <v>163</v>
      </c>
      <c r="O6" s="85" t="s">
        <v>164</v>
      </c>
      <c r="P6" s="84" t="s">
        <v>165</v>
      </c>
      <c r="Q6" s="115" t="s">
        <v>166</v>
      </c>
    </row>
    <row r="7" spans="1:17">
      <c r="A7" s="14" t="s">
        <v>12</v>
      </c>
      <c r="B7" s="55" t="s">
        <v>52</v>
      </c>
      <c r="C7" s="170"/>
      <c r="D7" s="144" t="s">
        <v>343</v>
      </c>
      <c r="E7" s="91"/>
      <c r="F7" s="28" t="s">
        <v>337</v>
      </c>
      <c r="G7" s="28"/>
      <c r="H7" s="103" t="s">
        <v>346</v>
      </c>
      <c r="I7" s="103" t="s">
        <v>347</v>
      </c>
      <c r="J7" s="76"/>
      <c r="K7" s="103"/>
      <c r="L7" s="29"/>
      <c r="N7" s="80" t="s">
        <v>7</v>
      </c>
      <c r="O7" s="79">
        <f>(890*8)*12+(890*5)*1</f>
        <v>89890</v>
      </c>
      <c r="P7" s="80">
        <f>(620*12)+(940*1)</f>
        <v>8380</v>
      </c>
      <c r="Q7" s="116">
        <f>O7+P7</f>
        <v>98270</v>
      </c>
    </row>
    <row r="8" spans="1:17">
      <c r="A8" s="14" t="s">
        <v>13</v>
      </c>
      <c r="B8" s="15" t="s">
        <v>53</v>
      </c>
      <c r="C8" s="153" t="s">
        <v>344</v>
      </c>
      <c r="D8" s="144" t="s">
        <v>343</v>
      </c>
      <c r="E8" s="37"/>
      <c r="F8" s="63"/>
      <c r="G8" s="28"/>
      <c r="H8" s="103" t="s">
        <v>346</v>
      </c>
      <c r="I8" s="74"/>
      <c r="J8" s="76"/>
      <c r="K8" s="103"/>
      <c r="L8" s="29"/>
      <c r="N8" s="80" t="s">
        <v>5</v>
      </c>
      <c r="O8" s="377" t="s">
        <v>280</v>
      </c>
      <c r="P8" s="378"/>
      <c r="Q8" s="116"/>
    </row>
    <row r="9" spans="1:17">
      <c r="A9" s="10" t="s">
        <v>14</v>
      </c>
      <c r="B9" s="15" t="s">
        <v>47</v>
      </c>
      <c r="C9" s="153" t="s">
        <v>343</v>
      </c>
      <c r="D9" s="143"/>
      <c r="E9" s="37"/>
      <c r="F9" s="28" t="s">
        <v>353</v>
      </c>
      <c r="G9" s="28"/>
      <c r="H9" s="76"/>
      <c r="I9" s="74"/>
      <c r="J9" s="103" t="s">
        <v>347</v>
      </c>
      <c r="K9" s="103"/>
      <c r="L9" s="33"/>
      <c r="N9" s="80" t="s">
        <v>6</v>
      </c>
      <c r="O9" s="81">
        <f>(890*8)*0</f>
        <v>0</v>
      </c>
      <c r="P9" s="80">
        <f>(538*0)+(360*0)</f>
        <v>0</v>
      </c>
      <c r="Q9" s="116">
        <f>O9+P9</f>
        <v>0</v>
      </c>
    </row>
    <row r="10" spans="1:17">
      <c r="A10" s="11" t="s">
        <v>15</v>
      </c>
      <c r="B10" s="15" t="s">
        <v>48</v>
      </c>
      <c r="C10" s="155"/>
      <c r="D10" s="141" t="s">
        <v>343</v>
      </c>
      <c r="E10" s="37"/>
      <c r="F10" s="28" t="s">
        <v>337</v>
      </c>
      <c r="G10" s="28"/>
      <c r="H10" s="103" t="s">
        <v>346</v>
      </c>
      <c r="I10" s="74"/>
      <c r="J10" s="74"/>
      <c r="K10" s="103"/>
      <c r="L10" s="33"/>
      <c r="N10" s="80" t="s">
        <v>121</v>
      </c>
      <c r="O10" s="82">
        <f>(890*8)*17</f>
        <v>121040</v>
      </c>
      <c r="P10" s="80">
        <f>(742*14)+(432*3)</f>
        <v>11684</v>
      </c>
      <c r="Q10" s="116">
        <f>O10+P10</f>
        <v>132724</v>
      </c>
    </row>
    <row r="11" spans="1:17">
      <c r="A11" s="11" t="s">
        <v>16</v>
      </c>
      <c r="B11" s="15" t="s">
        <v>49</v>
      </c>
      <c r="C11" s="155"/>
      <c r="D11" s="144" t="s">
        <v>344</v>
      </c>
      <c r="E11" s="37"/>
      <c r="F11" s="28" t="s">
        <v>161</v>
      </c>
      <c r="G11" s="28"/>
      <c r="H11" s="74"/>
      <c r="I11" s="103" t="s">
        <v>345</v>
      </c>
      <c r="J11" s="74"/>
      <c r="K11" s="103"/>
      <c r="L11" s="33"/>
      <c r="N11"/>
      <c r="O11" s="21"/>
    </row>
    <row r="12" spans="1:17">
      <c r="A12" s="11" t="s">
        <v>17</v>
      </c>
      <c r="B12" s="15" t="s">
        <v>50</v>
      </c>
      <c r="C12" s="153" t="s">
        <v>343</v>
      </c>
      <c r="D12" s="144" t="s">
        <v>344</v>
      </c>
      <c r="E12" s="91"/>
      <c r="F12" s="63"/>
      <c r="G12" s="28"/>
      <c r="H12" s="103" t="s">
        <v>346</v>
      </c>
      <c r="I12" s="74"/>
      <c r="J12" s="74"/>
      <c r="K12" s="103"/>
      <c r="L12" s="33"/>
      <c r="N12"/>
      <c r="O12" s="21"/>
    </row>
    <row r="13" spans="1:17">
      <c r="A13" s="12" t="s">
        <v>18</v>
      </c>
      <c r="B13" s="56" t="s">
        <v>51</v>
      </c>
      <c r="C13" s="153" t="s">
        <v>348</v>
      </c>
      <c r="D13" s="144" t="s">
        <v>343</v>
      </c>
      <c r="E13" s="37"/>
      <c r="F13" s="28" t="s">
        <v>343</v>
      </c>
      <c r="G13" s="28"/>
      <c r="H13" s="76"/>
      <c r="I13" s="103" t="s">
        <v>345</v>
      </c>
      <c r="J13" s="76"/>
      <c r="K13" s="103"/>
      <c r="L13" s="33"/>
      <c r="N13" s="83" t="s">
        <v>165</v>
      </c>
      <c r="O13" s="21"/>
    </row>
    <row r="14" spans="1:17">
      <c r="A14" s="14" t="s">
        <v>19</v>
      </c>
      <c r="B14" s="55" t="s">
        <v>52</v>
      </c>
      <c r="C14" s="153" t="s">
        <v>343</v>
      </c>
      <c r="D14" s="157"/>
      <c r="E14" s="37"/>
      <c r="F14" s="28" t="s">
        <v>337</v>
      </c>
      <c r="G14" s="37"/>
      <c r="H14" s="103" t="s">
        <v>345</v>
      </c>
      <c r="I14" s="76"/>
      <c r="J14" s="103" t="s">
        <v>346</v>
      </c>
      <c r="K14" s="103"/>
      <c r="L14" s="33"/>
      <c r="N14" s="98" t="s">
        <v>7</v>
      </c>
      <c r="O14" s="21" t="s">
        <v>169</v>
      </c>
    </row>
    <row r="15" spans="1:17">
      <c r="A15" s="14" t="s">
        <v>20</v>
      </c>
      <c r="B15" s="55" t="s">
        <v>53</v>
      </c>
      <c r="C15" s="155"/>
      <c r="D15" s="144" t="s">
        <v>348</v>
      </c>
      <c r="E15" s="78"/>
      <c r="F15" s="28" t="s">
        <v>349</v>
      </c>
      <c r="G15" s="37"/>
      <c r="H15" s="76"/>
      <c r="I15" s="76"/>
      <c r="J15" s="103" t="s">
        <v>346</v>
      </c>
      <c r="K15" s="103"/>
      <c r="L15" s="33"/>
      <c r="N15" s="99"/>
      <c r="O15" s="21" t="s">
        <v>170</v>
      </c>
    </row>
    <row r="16" spans="1:17">
      <c r="A16" s="10" t="s">
        <v>21</v>
      </c>
      <c r="B16" s="15" t="s">
        <v>47</v>
      </c>
      <c r="C16" s="153" t="s">
        <v>344</v>
      </c>
      <c r="D16" s="144" t="s">
        <v>343</v>
      </c>
      <c r="E16" s="28"/>
      <c r="F16" s="28" t="s">
        <v>161</v>
      </c>
      <c r="G16" s="37"/>
      <c r="H16" s="74"/>
      <c r="I16" s="74"/>
      <c r="J16" s="74"/>
      <c r="K16" s="103"/>
      <c r="L16" s="29"/>
      <c r="N16" s="117" t="s">
        <v>6</v>
      </c>
      <c r="O16" s="118" t="s">
        <v>171</v>
      </c>
      <c r="P16" s="118"/>
      <c r="Q16" s="118"/>
    </row>
    <row r="17" spans="1:17">
      <c r="A17" s="12" t="s">
        <v>22</v>
      </c>
      <c r="B17" s="15" t="s">
        <v>48</v>
      </c>
      <c r="C17" s="153" t="s">
        <v>350</v>
      </c>
      <c r="D17" s="144" t="s">
        <v>343</v>
      </c>
      <c r="E17" s="92"/>
      <c r="F17" s="63"/>
      <c r="G17" s="37"/>
      <c r="H17" s="76"/>
      <c r="I17" s="103" t="s">
        <v>346</v>
      </c>
      <c r="J17" s="74"/>
      <c r="K17" s="103"/>
      <c r="L17" s="29"/>
      <c r="N17" s="99"/>
      <c r="O17" s="97" t="s">
        <v>172</v>
      </c>
    </row>
    <row r="18" spans="1:17">
      <c r="A18" s="10" t="s">
        <v>23</v>
      </c>
      <c r="B18" s="15" t="s">
        <v>49</v>
      </c>
      <c r="C18" s="153" t="s">
        <v>343</v>
      </c>
      <c r="D18" s="157"/>
      <c r="E18" s="37"/>
      <c r="F18" s="28" t="s">
        <v>337</v>
      </c>
      <c r="G18" s="37"/>
      <c r="H18" s="103" t="s">
        <v>345</v>
      </c>
      <c r="I18" s="74"/>
      <c r="J18" s="74"/>
      <c r="K18" s="103"/>
      <c r="L18" s="34"/>
      <c r="N18" s="119" t="s">
        <v>121</v>
      </c>
      <c r="O18" s="120" t="s">
        <v>173</v>
      </c>
      <c r="P18" s="118"/>
      <c r="Q18" s="118"/>
    </row>
    <row r="19" spans="1:17">
      <c r="A19" s="12" t="s">
        <v>24</v>
      </c>
      <c r="B19" s="15" t="s">
        <v>50</v>
      </c>
      <c r="C19" s="155"/>
      <c r="D19" s="144" t="s">
        <v>344</v>
      </c>
      <c r="E19" s="37"/>
      <c r="F19" s="28" t="s">
        <v>161</v>
      </c>
      <c r="G19" s="37"/>
      <c r="H19" s="76"/>
      <c r="I19" s="103" t="s">
        <v>345</v>
      </c>
      <c r="J19" s="74"/>
      <c r="K19" s="103"/>
      <c r="L19" s="35"/>
      <c r="N19" s="100"/>
      <c r="O19" s="97" t="s">
        <v>174</v>
      </c>
      <c r="P19" s="21"/>
      <c r="Q19" s="21"/>
    </row>
    <row r="20" spans="1:17">
      <c r="A20" s="10" t="s">
        <v>25</v>
      </c>
      <c r="B20" s="56" t="s">
        <v>51</v>
      </c>
      <c r="C20" s="153" t="s">
        <v>348</v>
      </c>
      <c r="D20" s="157"/>
      <c r="E20" s="37"/>
      <c r="F20" s="28" t="s">
        <v>337</v>
      </c>
      <c r="G20" s="37"/>
      <c r="H20" s="103" t="s">
        <v>351</v>
      </c>
      <c r="I20" s="103" t="s">
        <v>345</v>
      </c>
      <c r="J20" s="103" t="s">
        <v>358</v>
      </c>
      <c r="K20" s="103"/>
      <c r="L20" s="35" t="s">
        <v>357</v>
      </c>
    </row>
    <row r="21" spans="1:17">
      <c r="A21" s="10" t="s">
        <v>26</v>
      </c>
      <c r="B21" s="55" t="s">
        <v>52</v>
      </c>
      <c r="C21" s="153" t="s">
        <v>343</v>
      </c>
      <c r="D21" s="144" t="s">
        <v>344</v>
      </c>
      <c r="E21" s="37"/>
      <c r="F21" s="63"/>
      <c r="G21" s="37"/>
      <c r="H21" s="74" t="s">
        <v>346</v>
      </c>
      <c r="I21" s="103" t="s">
        <v>345</v>
      </c>
      <c r="J21" s="76"/>
      <c r="K21" s="103"/>
      <c r="L21" s="35" t="s">
        <v>359</v>
      </c>
    </row>
    <row r="22" spans="1:17">
      <c r="A22" s="12" t="s">
        <v>27</v>
      </c>
      <c r="B22" s="15" t="s">
        <v>53</v>
      </c>
      <c r="C22" s="153" t="s">
        <v>343</v>
      </c>
      <c r="D22" s="144" t="s">
        <v>343</v>
      </c>
      <c r="E22" s="37"/>
      <c r="F22" s="28" t="s">
        <v>337</v>
      </c>
      <c r="G22" s="37"/>
      <c r="H22" s="103" t="s">
        <v>351</v>
      </c>
      <c r="I22" s="74"/>
      <c r="J22" s="103" t="s">
        <v>345</v>
      </c>
      <c r="K22" s="103"/>
      <c r="L22" s="35" t="s">
        <v>339</v>
      </c>
    </row>
    <row r="23" spans="1:17">
      <c r="A23" s="10" t="s">
        <v>29</v>
      </c>
      <c r="B23" s="15" t="s">
        <v>47</v>
      </c>
      <c r="C23" s="153" t="s">
        <v>343</v>
      </c>
      <c r="D23" s="144" t="s">
        <v>343</v>
      </c>
      <c r="E23" s="37"/>
      <c r="F23" s="28" t="s">
        <v>337</v>
      </c>
      <c r="G23" s="37"/>
      <c r="H23" s="103" t="s">
        <v>351</v>
      </c>
      <c r="I23" s="74" t="s">
        <v>345</v>
      </c>
      <c r="J23" s="74"/>
      <c r="K23" s="103"/>
      <c r="L23" s="35" t="s">
        <v>363</v>
      </c>
    </row>
    <row r="24" spans="1:17">
      <c r="A24" s="11" t="s">
        <v>31</v>
      </c>
      <c r="B24" s="15" t="s">
        <v>48</v>
      </c>
      <c r="C24" s="155"/>
      <c r="D24" s="144" t="s">
        <v>352</v>
      </c>
      <c r="E24" s="37"/>
      <c r="F24" s="28" t="s">
        <v>337</v>
      </c>
      <c r="G24" s="37"/>
      <c r="H24" s="76"/>
      <c r="I24" s="76"/>
      <c r="J24" s="103" t="s">
        <v>346</v>
      </c>
      <c r="K24" s="103"/>
      <c r="L24" s="35"/>
    </row>
    <row r="25" spans="1:17">
      <c r="A25" s="12" t="s">
        <v>32</v>
      </c>
      <c r="B25" s="15" t="s">
        <v>49</v>
      </c>
      <c r="C25" s="153" t="s">
        <v>344</v>
      </c>
      <c r="D25" s="144" t="s">
        <v>343</v>
      </c>
      <c r="E25" s="91"/>
      <c r="F25" s="63"/>
      <c r="G25" s="37"/>
      <c r="H25" s="103" t="s">
        <v>351</v>
      </c>
      <c r="I25" s="103" t="s">
        <v>345</v>
      </c>
      <c r="J25" s="74"/>
      <c r="K25" s="103"/>
      <c r="L25" s="35"/>
    </row>
    <row r="26" spans="1:17">
      <c r="A26" s="10" t="s">
        <v>33</v>
      </c>
      <c r="B26" s="15" t="s">
        <v>50</v>
      </c>
      <c r="C26" s="153" t="s">
        <v>353</v>
      </c>
      <c r="D26" s="143"/>
      <c r="E26" s="37"/>
      <c r="F26" s="28" t="s">
        <v>337</v>
      </c>
      <c r="G26" s="37"/>
      <c r="H26" s="103" t="s">
        <v>351</v>
      </c>
      <c r="I26" s="74"/>
      <c r="J26" s="103" t="s">
        <v>354</v>
      </c>
      <c r="K26" s="103"/>
      <c r="L26" s="35"/>
    </row>
    <row r="27" spans="1:17">
      <c r="A27" s="12" t="s">
        <v>34</v>
      </c>
      <c r="B27" s="56" t="s">
        <v>51</v>
      </c>
      <c r="C27" s="155"/>
      <c r="D27" s="144" t="s">
        <v>353</v>
      </c>
      <c r="E27" s="37"/>
      <c r="F27" s="28" t="s">
        <v>337</v>
      </c>
      <c r="G27" s="37"/>
      <c r="H27" s="103" t="s">
        <v>346</v>
      </c>
      <c r="I27" s="103" t="s">
        <v>345</v>
      </c>
      <c r="J27" s="76"/>
      <c r="K27" s="103"/>
      <c r="L27" s="35"/>
    </row>
    <row r="28" spans="1:17">
      <c r="A28" s="10" t="s">
        <v>35</v>
      </c>
      <c r="B28" s="55" t="s">
        <v>52</v>
      </c>
      <c r="C28" s="153" t="s">
        <v>356</v>
      </c>
      <c r="D28" s="144" t="s">
        <v>343</v>
      </c>
      <c r="E28" s="37"/>
      <c r="F28" s="28" t="s">
        <v>337</v>
      </c>
      <c r="G28" s="37"/>
      <c r="H28" s="103" t="s">
        <v>345</v>
      </c>
      <c r="I28" s="76"/>
      <c r="J28" s="103" t="s">
        <v>355</v>
      </c>
      <c r="K28" s="103"/>
      <c r="L28" s="35"/>
    </row>
    <row r="29" spans="1:17">
      <c r="A29" s="12" t="s">
        <v>36</v>
      </c>
      <c r="B29" s="15" t="s">
        <v>53</v>
      </c>
      <c r="C29" s="153" t="s">
        <v>343</v>
      </c>
      <c r="D29" s="144" t="s">
        <v>344</v>
      </c>
      <c r="E29" s="37"/>
      <c r="F29" s="63"/>
      <c r="G29" s="37"/>
      <c r="H29" s="103" t="s">
        <v>346</v>
      </c>
      <c r="I29" s="76"/>
      <c r="J29" s="74"/>
      <c r="K29" s="103"/>
      <c r="L29" s="29"/>
    </row>
    <row r="30" spans="1:17">
      <c r="A30" s="10" t="s">
        <v>37</v>
      </c>
      <c r="B30" s="15" t="s">
        <v>47</v>
      </c>
      <c r="C30" s="153" t="s">
        <v>344</v>
      </c>
      <c r="D30" s="143"/>
      <c r="E30" s="92"/>
      <c r="F30" s="28" t="s">
        <v>161</v>
      </c>
      <c r="G30" s="37"/>
      <c r="H30" s="74"/>
      <c r="I30" s="103" t="s">
        <v>345</v>
      </c>
      <c r="J30" s="76"/>
      <c r="K30" s="103"/>
      <c r="L30" s="35"/>
    </row>
    <row r="31" spans="1:17">
      <c r="A31" s="12" t="s">
        <v>38</v>
      </c>
      <c r="B31" s="15" t="s">
        <v>48</v>
      </c>
      <c r="C31" s="155"/>
      <c r="D31" s="144" t="s">
        <v>343</v>
      </c>
      <c r="E31" s="37"/>
      <c r="F31" s="28" t="s">
        <v>340</v>
      </c>
      <c r="G31" s="28"/>
      <c r="H31" s="76"/>
      <c r="I31" s="74"/>
      <c r="J31" s="103" t="s">
        <v>346</v>
      </c>
      <c r="K31" s="103"/>
      <c r="L31" s="35"/>
    </row>
    <row r="32" spans="1:17">
      <c r="A32" s="10" t="s">
        <v>39</v>
      </c>
      <c r="B32" s="15" t="s">
        <v>49</v>
      </c>
      <c r="C32" s="153" t="s">
        <v>344</v>
      </c>
      <c r="D32" s="71"/>
      <c r="E32" s="28"/>
      <c r="F32" s="28" t="s">
        <v>161</v>
      </c>
      <c r="G32" s="37"/>
      <c r="H32" s="103" t="s">
        <v>345</v>
      </c>
      <c r="I32" s="74"/>
      <c r="J32" s="74"/>
      <c r="K32" s="103"/>
      <c r="L32" s="35"/>
    </row>
    <row r="33" spans="1:12" ht="14.25" customHeight="1">
      <c r="A33" s="10" t="s">
        <v>40</v>
      </c>
      <c r="B33" s="15" t="s">
        <v>50</v>
      </c>
      <c r="C33" s="145" t="s">
        <v>343</v>
      </c>
      <c r="D33" s="70" t="s">
        <v>344</v>
      </c>
      <c r="E33" s="37"/>
      <c r="F33" s="63"/>
      <c r="G33" s="173"/>
      <c r="H33" s="74"/>
      <c r="I33" s="74"/>
      <c r="J33" s="103" t="s">
        <v>345</v>
      </c>
      <c r="K33" s="103"/>
      <c r="L33" s="33"/>
    </row>
    <row r="34" spans="1:12" ht="16.5" customHeight="1" thickBot="1">
      <c r="A34" s="13" t="s">
        <v>41</v>
      </c>
      <c r="B34" s="174" t="s">
        <v>51</v>
      </c>
      <c r="C34" s="177"/>
      <c r="D34" s="149" t="s">
        <v>343</v>
      </c>
      <c r="E34" s="37"/>
      <c r="F34" s="41" t="s">
        <v>340</v>
      </c>
      <c r="G34" s="175"/>
      <c r="H34" s="73" t="s">
        <v>346</v>
      </c>
      <c r="I34" s="73" t="s">
        <v>345</v>
      </c>
      <c r="J34" s="159"/>
      <c r="K34" s="73"/>
      <c r="L34" s="42"/>
    </row>
    <row r="35" spans="1:12">
      <c r="A35" s="18" t="s">
        <v>341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7"/>
    </row>
    <row r="36" spans="1:12">
      <c r="A36" s="19" t="s">
        <v>342</v>
      </c>
      <c r="B36" s="9"/>
      <c r="C36" s="1"/>
      <c r="D36" s="1"/>
      <c r="E36" s="1"/>
      <c r="F36" s="1"/>
      <c r="G36" s="1"/>
      <c r="H36" s="1"/>
      <c r="I36" s="1"/>
      <c r="J36" s="1"/>
      <c r="K36" s="1"/>
      <c r="L36" s="1"/>
    </row>
  </sheetData>
  <mergeCells count="1">
    <mergeCell ref="O8:P8"/>
  </mergeCells>
  <phoneticPr fontId="19"/>
  <pageMargins left="0.7" right="0.7" top="0.75" bottom="0.75" header="0.3" footer="0.3"/>
  <pageSetup paperSize="9" orientation="portrait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6"/>
  <sheetViews>
    <sheetView workbookViewId="0">
      <selection activeCell="K24" sqref="K24"/>
    </sheetView>
  </sheetViews>
  <sheetFormatPr defaultRowHeight="13.5"/>
  <cols>
    <col min="1" max="1" width="4.75" style="16" customWidth="1"/>
    <col min="2" max="2" width="4.125" customWidth="1"/>
    <col min="3" max="4" width="3.625" customWidth="1"/>
    <col min="5" max="5" width="3.625" hidden="1" customWidth="1"/>
    <col min="6" max="6" width="3.625" customWidth="1"/>
    <col min="7" max="7" width="3.625" hidden="1" customWidth="1"/>
    <col min="8" max="10" width="3.625" customWidth="1"/>
    <col min="11" max="11" width="19" customWidth="1"/>
    <col min="13" max="13" width="9" style="21"/>
  </cols>
  <sheetData>
    <row r="1" spans="1:16">
      <c r="B1" s="69" t="s">
        <v>360</v>
      </c>
    </row>
    <row r="2" spans="1:16" ht="14.25" thickBot="1">
      <c r="C2" t="s">
        <v>330</v>
      </c>
      <c r="D2" t="s">
        <v>330</v>
      </c>
      <c r="E2" t="s">
        <v>331</v>
      </c>
      <c r="F2" t="s">
        <v>331</v>
      </c>
      <c r="G2" t="s">
        <v>331</v>
      </c>
      <c r="I2" s="113"/>
      <c r="J2" s="113"/>
    </row>
    <row r="3" spans="1:16" ht="14.25" thickBot="1">
      <c r="A3" s="2" t="s">
        <v>0</v>
      </c>
      <c r="B3" s="3" t="s">
        <v>1</v>
      </c>
      <c r="C3" s="140" t="s">
        <v>42</v>
      </c>
      <c r="D3" s="140" t="s">
        <v>43</v>
      </c>
      <c r="E3" s="68" t="s">
        <v>3</v>
      </c>
      <c r="F3" s="24" t="s">
        <v>66</v>
      </c>
      <c r="G3" s="24" t="s">
        <v>334</v>
      </c>
      <c r="H3" s="67" t="s">
        <v>123</v>
      </c>
      <c r="I3" s="67" t="s">
        <v>108</v>
      </c>
      <c r="J3" s="67" t="s">
        <v>7</v>
      </c>
      <c r="K3" s="5" t="s">
        <v>8</v>
      </c>
    </row>
    <row r="4" spans="1:16">
      <c r="A4" s="12" t="s">
        <v>9</v>
      </c>
      <c r="B4" s="55" t="s">
        <v>361</v>
      </c>
      <c r="C4" s="166" t="s">
        <v>364</v>
      </c>
      <c r="D4" s="158"/>
      <c r="E4" s="65"/>
      <c r="F4" s="65" t="s">
        <v>364</v>
      </c>
      <c r="G4" s="65"/>
      <c r="H4" s="122" t="s">
        <v>370</v>
      </c>
      <c r="I4" s="103" t="s">
        <v>365</v>
      </c>
      <c r="J4" s="179" t="s">
        <v>366</v>
      </c>
      <c r="K4" s="27" t="s">
        <v>372</v>
      </c>
      <c r="M4" s="69" t="s">
        <v>162</v>
      </c>
      <c r="N4" s="21"/>
    </row>
    <row r="5" spans="1:16">
      <c r="A5" s="14" t="s">
        <v>10</v>
      </c>
      <c r="B5" s="15" t="s">
        <v>362</v>
      </c>
      <c r="C5" s="153" t="s">
        <v>364</v>
      </c>
      <c r="D5" s="144" t="s">
        <v>367</v>
      </c>
      <c r="E5" s="28"/>
      <c r="F5" s="63"/>
      <c r="G5" s="37"/>
      <c r="H5" s="103" t="s">
        <v>365</v>
      </c>
      <c r="I5" s="74"/>
      <c r="J5" s="178"/>
      <c r="K5" s="29"/>
      <c r="M5"/>
      <c r="N5" s="21"/>
    </row>
    <row r="6" spans="1:16">
      <c r="A6" s="14" t="s">
        <v>11</v>
      </c>
      <c r="B6" s="55" t="s">
        <v>47</v>
      </c>
      <c r="C6" s="170"/>
      <c r="D6" s="144" t="s">
        <v>364</v>
      </c>
      <c r="E6" s="37"/>
      <c r="F6" s="28" t="s">
        <v>364</v>
      </c>
      <c r="G6" s="28"/>
      <c r="H6" s="103" t="s">
        <v>370</v>
      </c>
      <c r="I6" s="103" t="s">
        <v>365</v>
      </c>
      <c r="J6" s="124"/>
      <c r="K6" s="29"/>
      <c r="M6" s="84" t="s">
        <v>163</v>
      </c>
      <c r="N6" s="85" t="s">
        <v>164</v>
      </c>
      <c r="O6" s="84" t="s">
        <v>165</v>
      </c>
      <c r="P6" s="115" t="s">
        <v>166</v>
      </c>
    </row>
    <row r="7" spans="1:16">
      <c r="A7" s="14" t="s">
        <v>12</v>
      </c>
      <c r="B7" s="15" t="s">
        <v>48</v>
      </c>
      <c r="C7" s="153" t="s">
        <v>364</v>
      </c>
      <c r="D7" s="143"/>
      <c r="E7" s="91"/>
      <c r="F7" s="28" t="s">
        <v>364</v>
      </c>
      <c r="G7" s="28"/>
      <c r="H7" s="76"/>
      <c r="I7" s="103" t="s">
        <v>365</v>
      </c>
      <c r="J7" s="178"/>
      <c r="K7" s="29"/>
      <c r="M7" s="80" t="s">
        <v>7</v>
      </c>
      <c r="N7" s="79">
        <f>(910*8)*8</f>
        <v>58240</v>
      </c>
      <c r="O7" s="80">
        <f>(620*7)+(940*1)</f>
        <v>5280</v>
      </c>
      <c r="P7" s="116">
        <f>N7+O7</f>
        <v>63520</v>
      </c>
    </row>
    <row r="8" spans="1:16">
      <c r="A8" s="14" t="s">
        <v>13</v>
      </c>
      <c r="B8" s="15" t="s">
        <v>49</v>
      </c>
      <c r="C8" s="153" t="s">
        <v>364</v>
      </c>
      <c r="D8" s="144" t="s">
        <v>367</v>
      </c>
      <c r="E8" s="37"/>
      <c r="F8" s="63"/>
      <c r="G8" s="28"/>
      <c r="H8" s="76"/>
      <c r="I8" s="103" t="s">
        <v>365</v>
      </c>
      <c r="J8" s="178"/>
      <c r="K8" s="29"/>
      <c r="M8" s="80" t="s">
        <v>5</v>
      </c>
      <c r="N8" s="79">
        <f>(910*8)*14+(910*7)*1</f>
        <v>108290</v>
      </c>
      <c r="O8" s="80">
        <f>(320*7)+(720*8)</f>
        <v>8000</v>
      </c>
      <c r="P8" s="116">
        <f>N8+O8</f>
        <v>116290</v>
      </c>
    </row>
    <row r="9" spans="1:16">
      <c r="A9" s="10" t="s">
        <v>14</v>
      </c>
      <c r="B9" s="15" t="s">
        <v>50</v>
      </c>
      <c r="C9" s="155"/>
      <c r="D9" s="144" t="s">
        <v>371</v>
      </c>
      <c r="E9" s="37"/>
      <c r="F9" s="28" t="s">
        <v>371</v>
      </c>
      <c r="G9" s="28"/>
      <c r="H9" s="76"/>
      <c r="I9" s="103" t="s">
        <v>373</v>
      </c>
      <c r="J9" s="178"/>
      <c r="K9" s="33"/>
      <c r="M9" s="80" t="s">
        <v>121</v>
      </c>
      <c r="N9" s="82">
        <f>(910*8)*17</f>
        <v>123760</v>
      </c>
      <c r="O9" s="80">
        <f>(742*17)+(432*0)</f>
        <v>12614</v>
      </c>
      <c r="P9" s="116">
        <f>N9+O9</f>
        <v>136374</v>
      </c>
    </row>
    <row r="10" spans="1:16">
      <c r="A10" s="11" t="s">
        <v>15</v>
      </c>
      <c r="B10" s="56" t="s">
        <v>51</v>
      </c>
      <c r="C10" s="153" t="s">
        <v>364</v>
      </c>
      <c r="D10" s="144" t="s">
        <v>364</v>
      </c>
      <c r="E10" s="37"/>
      <c r="F10" s="28" t="s">
        <v>364</v>
      </c>
      <c r="G10" s="28"/>
      <c r="H10" s="76"/>
      <c r="I10" s="76"/>
      <c r="J10" s="178"/>
      <c r="K10" s="33"/>
    </row>
    <row r="11" spans="1:16">
      <c r="A11" s="11" t="s">
        <v>16</v>
      </c>
      <c r="B11" s="55" t="s">
        <v>52</v>
      </c>
      <c r="C11" s="153" t="s">
        <v>371</v>
      </c>
      <c r="D11" s="144" t="s">
        <v>364</v>
      </c>
      <c r="E11" s="37"/>
      <c r="F11" s="28" t="s">
        <v>364</v>
      </c>
      <c r="G11" s="28"/>
      <c r="H11" s="76"/>
      <c r="I11" s="103" t="s">
        <v>366</v>
      </c>
      <c r="J11" s="178"/>
      <c r="K11" s="33"/>
      <c r="M11"/>
      <c r="N11" s="21"/>
    </row>
    <row r="12" spans="1:16">
      <c r="A12" s="11" t="s">
        <v>17</v>
      </c>
      <c r="B12" s="15" t="s">
        <v>53</v>
      </c>
      <c r="C12" s="153" t="s">
        <v>364</v>
      </c>
      <c r="D12" s="143"/>
      <c r="E12" s="91"/>
      <c r="F12" s="28" t="s">
        <v>364</v>
      </c>
      <c r="G12" s="28"/>
      <c r="H12" s="76"/>
      <c r="I12" s="103" t="s">
        <v>366</v>
      </c>
      <c r="J12" s="178"/>
      <c r="K12" s="33"/>
      <c r="M12"/>
      <c r="N12" s="21"/>
    </row>
    <row r="13" spans="1:16">
      <c r="A13" s="12" t="s">
        <v>18</v>
      </c>
      <c r="B13" s="15" t="s">
        <v>47</v>
      </c>
      <c r="C13" s="153" t="s">
        <v>364</v>
      </c>
      <c r="D13" s="144" t="s">
        <v>367</v>
      </c>
      <c r="E13" s="37"/>
      <c r="F13" s="63"/>
      <c r="G13" s="28"/>
      <c r="H13" s="76"/>
      <c r="I13" s="74"/>
      <c r="J13" s="103" t="s">
        <v>365</v>
      </c>
      <c r="K13" s="33"/>
      <c r="M13" s="83" t="s">
        <v>165</v>
      </c>
      <c r="N13" s="21"/>
    </row>
    <row r="14" spans="1:16">
      <c r="A14" s="14" t="s">
        <v>19</v>
      </c>
      <c r="B14" s="15" t="s">
        <v>48</v>
      </c>
      <c r="C14" s="155"/>
      <c r="D14" s="144" t="s">
        <v>364</v>
      </c>
      <c r="E14" s="37"/>
      <c r="F14" s="28" t="s">
        <v>364</v>
      </c>
      <c r="G14" s="37"/>
      <c r="H14" s="76"/>
      <c r="I14" s="103" t="s">
        <v>366</v>
      </c>
      <c r="J14" s="178"/>
      <c r="K14" s="33"/>
      <c r="M14" s="98" t="s">
        <v>7</v>
      </c>
      <c r="N14" s="21" t="s">
        <v>169</v>
      </c>
    </row>
    <row r="15" spans="1:16">
      <c r="A15" s="14" t="s">
        <v>20</v>
      </c>
      <c r="B15" s="15" t="s">
        <v>49</v>
      </c>
      <c r="C15" s="155"/>
      <c r="D15" s="144" t="s">
        <v>364</v>
      </c>
      <c r="E15" s="78"/>
      <c r="F15" s="28" t="s">
        <v>364</v>
      </c>
      <c r="G15" s="37"/>
      <c r="H15" s="74"/>
      <c r="I15" s="103" t="s">
        <v>366</v>
      </c>
      <c r="J15" s="124"/>
      <c r="K15" s="33"/>
      <c r="M15" s="181"/>
      <c r="N15" s="182" t="s">
        <v>170</v>
      </c>
      <c r="O15" s="182"/>
      <c r="P15" s="182"/>
    </row>
    <row r="16" spans="1:16">
      <c r="A16" s="10" t="s">
        <v>21</v>
      </c>
      <c r="B16" s="15" t="s">
        <v>50</v>
      </c>
      <c r="C16" s="153" t="s">
        <v>364</v>
      </c>
      <c r="D16" s="144" t="s">
        <v>367</v>
      </c>
      <c r="E16" s="28"/>
      <c r="F16" s="64"/>
      <c r="G16" s="37"/>
      <c r="H16" s="103" t="s">
        <v>374</v>
      </c>
      <c r="I16" s="74"/>
      <c r="J16" s="124"/>
      <c r="K16" s="29" t="s">
        <v>375</v>
      </c>
      <c r="M16" s="180" t="s">
        <v>123</v>
      </c>
      <c r="N16" s="21" t="s">
        <v>378</v>
      </c>
    </row>
    <row r="17" spans="1:16">
      <c r="A17" s="12" t="s">
        <v>22</v>
      </c>
      <c r="B17" s="56" t="s">
        <v>51</v>
      </c>
      <c r="C17" s="153" t="s">
        <v>364</v>
      </c>
      <c r="D17" s="157"/>
      <c r="E17" s="92"/>
      <c r="F17" s="28" t="s">
        <v>364</v>
      </c>
      <c r="G17" s="37"/>
      <c r="H17" s="103" t="s">
        <v>370</v>
      </c>
      <c r="I17" s="103" t="s">
        <v>365</v>
      </c>
      <c r="J17" s="178" t="s">
        <v>366</v>
      </c>
      <c r="K17" s="29" t="s">
        <v>372</v>
      </c>
      <c r="M17" s="99"/>
      <c r="N17" s="21" t="s">
        <v>377</v>
      </c>
    </row>
    <row r="18" spans="1:16">
      <c r="A18" s="10" t="s">
        <v>23</v>
      </c>
      <c r="B18" s="55" t="s">
        <v>52</v>
      </c>
      <c r="C18" s="153" t="s">
        <v>364</v>
      </c>
      <c r="D18" s="144" t="s">
        <v>364</v>
      </c>
      <c r="E18" s="37"/>
      <c r="F18" s="28" t="s">
        <v>364</v>
      </c>
      <c r="G18" s="37"/>
      <c r="H18" s="103" t="s">
        <v>370</v>
      </c>
      <c r="I18" s="103" t="s">
        <v>366</v>
      </c>
      <c r="J18" s="178"/>
      <c r="K18" s="34"/>
      <c r="M18" s="119" t="s">
        <v>121</v>
      </c>
      <c r="N18" s="120" t="s">
        <v>173</v>
      </c>
      <c r="O18" s="118"/>
      <c r="P18" s="118"/>
    </row>
    <row r="19" spans="1:16">
      <c r="A19" s="12" t="s">
        <v>24</v>
      </c>
      <c r="B19" s="15" t="s">
        <v>53</v>
      </c>
      <c r="C19" s="153" t="s">
        <v>364</v>
      </c>
      <c r="D19" s="157"/>
      <c r="E19" s="37"/>
      <c r="F19" s="28" t="s">
        <v>364</v>
      </c>
      <c r="G19" s="37"/>
      <c r="H19" s="74"/>
      <c r="I19" s="74"/>
      <c r="J19" s="103" t="s">
        <v>366</v>
      </c>
      <c r="K19" s="35"/>
      <c r="M19" s="100"/>
      <c r="N19" s="97" t="s">
        <v>174</v>
      </c>
      <c r="O19" s="21"/>
      <c r="P19" s="21"/>
    </row>
    <row r="20" spans="1:16">
      <c r="A20" s="10" t="s">
        <v>25</v>
      </c>
      <c r="B20" s="15" t="s">
        <v>47</v>
      </c>
      <c r="C20" s="155"/>
      <c r="D20" s="144" t="s">
        <v>364</v>
      </c>
      <c r="E20" s="37"/>
      <c r="F20" s="28" t="s">
        <v>364</v>
      </c>
      <c r="G20" s="37"/>
      <c r="H20" s="76"/>
      <c r="I20" s="103" t="s">
        <v>366</v>
      </c>
      <c r="J20" s="178"/>
      <c r="K20" s="35"/>
    </row>
    <row r="21" spans="1:16">
      <c r="A21" s="10" t="s">
        <v>26</v>
      </c>
      <c r="B21" s="15" t="s">
        <v>48</v>
      </c>
      <c r="C21" s="153" t="s">
        <v>364</v>
      </c>
      <c r="D21" s="144" t="s">
        <v>367</v>
      </c>
      <c r="E21" s="37"/>
      <c r="F21" s="63"/>
      <c r="G21" s="37"/>
      <c r="H21" s="103" t="s">
        <v>370</v>
      </c>
      <c r="I21" s="103" t="s">
        <v>365</v>
      </c>
      <c r="J21" s="178"/>
      <c r="K21" s="35"/>
    </row>
    <row r="22" spans="1:16">
      <c r="A22" s="12" t="s">
        <v>27</v>
      </c>
      <c r="B22" s="15" t="s">
        <v>49</v>
      </c>
      <c r="C22" s="153" t="s">
        <v>364</v>
      </c>
      <c r="D22" s="144" t="s">
        <v>364</v>
      </c>
      <c r="E22" s="37"/>
      <c r="F22" s="28" t="s">
        <v>364</v>
      </c>
      <c r="G22" s="37"/>
      <c r="H22" s="76"/>
      <c r="I22" s="76"/>
      <c r="J22" s="103" t="s">
        <v>370</v>
      </c>
      <c r="K22" s="35" t="s">
        <v>339</v>
      </c>
    </row>
    <row r="23" spans="1:16">
      <c r="A23" s="10" t="s">
        <v>29</v>
      </c>
      <c r="B23" s="15" t="s">
        <v>50</v>
      </c>
      <c r="C23" s="153" t="s">
        <v>364</v>
      </c>
      <c r="D23" s="144" t="s">
        <v>364</v>
      </c>
      <c r="E23" s="37"/>
      <c r="F23" s="28" t="s">
        <v>364</v>
      </c>
      <c r="G23" s="37"/>
      <c r="H23" s="103" t="s">
        <v>370</v>
      </c>
      <c r="I23" s="76"/>
      <c r="J23" s="178" t="s">
        <v>365</v>
      </c>
      <c r="K23" s="35" t="s">
        <v>376</v>
      </c>
    </row>
    <row r="24" spans="1:16">
      <c r="A24" s="11" t="s">
        <v>31</v>
      </c>
      <c r="B24" s="56" t="s">
        <v>51</v>
      </c>
      <c r="C24" s="153" t="s">
        <v>364</v>
      </c>
      <c r="D24" s="143"/>
      <c r="E24" s="37"/>
      <c r="F24" s="28" t="s">
        <v>364</v>
      </c>
      <c r="G24" s="37"/>
      <c r="H24" s="103" t="s">
        <v>370</v>
      </c>
      <c r="I24" s="103" t="s">
        <v>366</v>
      </c>
      <c r="J24" s="178" t="s">
        <v>365</v>
      </c>
      <c r="K24" s="29" t="s">
        <v>372</v>
      </c>
    </row>
    <row r="25" spans="1:16">
      <c r="A25" s="12" t="s">
        <v>32</v>
      </c>
      <c r="B25" s="55" t="s">
        <v>52</v>
      </c>
      <c r="C25" s="153" t="s">
        <v>364</v>
      </c>
      <c r="D25" s="144" t="s">
        <v>367</v>
      </c>
      <c r="E25" s="91"/>
      <c r="F25" s="63"/>
      <c r="G25" s="37"/>
      <c r="H25" s="103" t="s">
        <v>365</v>
      </c>
      <c r="I25" s="76"/>
      <c r="J25" s="178"/>
      <c r="K25" s="35"/>
    </row>
    <row r="26" spans="1:16">
      <c r="A26" s="10" t="s">
        <v>33</v>
      </c>
      <c r="B26" s="55" t="s">
        <v>53</v>
      </c>
      <c r="C26" s="170"/>
      <c r="D26" s="144" t="s">
        <v>364</v>
      </c>
      <c r="E26" s="37"/>
      <c r="F26" s="28" t="s">
        <v>364</v>
      </c>
      <c r="G26" s="37"/>
      <c r="H26" s="103" t="s">
        <v>366</v>
      </c>
      <c r="I26" s="103" t="s">
        <v>365</v>
      </c>
      <c r="J26" s="103" t="s">
        <v>370</v>
      </c>
      <c r="K26" s="35"/>
    </row>
    <row r="27" spans="1:16">
      <c r="A27" s="12" t="s">
        <v>34</v>
      </c>
      <c r="B27" s="15" t="s">
        <v>47</v>
      </c>
      <c r="C27" s="155"/>
      <c r="D27" s="144" t="s">
        <v>364</v>
      </c>
      <c r="E27" s="37"/>
      <c r="F27" s="28" t="s">
        <v>364</v>
      </c>
      <c r="G27" s="37"/>
      <c r="H27" s="76"/>
      <c r="I27" s="103" t="s">
        <v>366</v>
      </c>
      <c r="J27" s="178"/>
      <c r="K27" s="35"/>
    </row>
    <row r="28" spans="1:16">
      <c r="A28" s="10" t="s">
        <v>35</v>
      </c>
      <c r="B28" s="15" t="s">
        <v>48</v>
      </c>
      <c r="C28" s="153" t="s">
        <v>364</v>
      </c>
      <c r="D28" s="157"/>
      <c r="E28" s="37"/>
      <c r="F28" s="28" t="s">
        <v>364</v>
      </c>
      <c r="G28" s="37"/>
      <c r="H28" s="74"/>
      <c r="I28" s="103" t="s">
        <v>365</v>
      </c>
      <c r="J28" s="178"/>
      <c r="K28" s="35"/>
    </row>
    <row r="29" spans="1:16">
      <c r="A29" s="12" t="s">
        <v>36</v>
      </c>
      <c r="B29" s="15" t="s">
        <v>49</v>
      </c>
      <c r="C29" s="155"/>
      <c r="D29" s="144" t="s">
        <v>364</v>
      </c>
      <c r="E29" s="37"/>
      <c r="F29" s="28" t="s">
        <v>364</v>
      </c>
      <c r="G29" s="37"/>
      <c r="H29" s="103" t="s">
        <v>366</v>
      </c>
      <c r="I29" s="76"/>
      <c r="J29" s="178"/>
      <c r="K29" s="29"/>
    </row>
    <row r="30" spans="1:16">
      <c r="A30" s="10" t="s">
        <v>37</v>
      </c>
      <c r="B30" s="15" t="s">
        <v>50</v>
      </c>
      <c r="C30" s="153" t="s">
        <v>364</v>
      </c>
      <c r="D30" s="144" t="s">
        <v>367</v>
      </c>
      <c r="E30" s="92"/>
      <c r="F30" s="64"/>
      <c r="G30" s="37"/>
      <c r="H30" s="76"/>
      <c r="I30" s="76"/>
      <c r="J30" s="178" t="s">
        <v>365</v>
      </c>
      <c r="K30" s="35" t="s">
        <v>372</v>
      </c>
    </row>
    <row r="31" spans="1:16">
      <c r="A31" s="12" t="s">
        <v>38</v>
      </c>
      <c r="B31" s="56" t="s">
        <v>51</v>
      </c>
      <c r="C31" s="153" t="s">
        <v>364</v>
      </c>
      <c r="D31" s="144" t="s">
        <v>367</v>
      </c>
      <c r="E31" s="37"/>
      <c r="F31" s="64"/>
      <c r="G31" s="28"/>
      <c r="H31" s="103" t="s">
        <v>370</v>
      </c>
      <c r="I31" s="76"/>
      <c r="J31" s="178"/>
      <c r="K31" s="35"/>
    </row>
    <row r="32" spans="1:16">
      <c r="A32" s="10" t="s">
        <v>39</v>
      </c>
      <c r="B32" s="55" t="s">
        <v>52</v>
      </c>
      <c r="C32" s="153" t="s">
        <v>371</v>
      </c>
      <c r="D32" s="144" t="s">
        <v>364</v>
      </c>
      <c r="E32" s="28"/>
      <c r="F32" s="28" t="s">
        <v>364</v>
      </c>
      <c r="G32" s="37"/>
      <c r="H32" s="76"/>
      <c r="I32" s="103" t="s">
        <v>368</v>
      </c>
      <c r="J32" s="103" t="s">
        <v>370</v>
      </c>
      <c r="K32" s="35" t="s">
        <v>369</v>
      </c>
    </row>
    <row r="33" spans="1:11" ht="14.25" customHeight="1">
      <c r="A33" s="10" t="s">
        <v>40</v>
      </c>
      <c r="B33" s="15" t="s">
        <v>362</v>
      </c>
      <c r="C33" s="145" t="s">
        <v>364</v>
      </c>
      <c r="D33" s="71"/>
      <c r="E33" s="37"/>
      <c r="F33" s="28" t="s">
        <v>364</v>
      </c>
      <c r="G33" s="173"/>
      <c r="H33" s="74"/>
      <c r="I33" s="103" t="s">
        <v>366</v>
      </c>
      <c r="J33" s="178"/>
      <c r="K33" s="33"/>
    </row>
    <row r="34" spans="1:11" ht="0.75" customHeight="1" thickBot="1">
      <c r="A34" s="13" t="s">
        <v>41</v>
      </c>
      <c r="B34" s="174" t="s">
        <v>51</v>
      </c>
      <c r="C34" s="160"/>
      <c r="D34" s="149"/>
      <c r="E34" s="37"/>
      <c r="F34" s="41"/>
      <c r="G34" s="175"/>
      <c r="H34" s="73"/>
      <c r="I34" s="73"/>
      <c r="J34" s="73"/>
      <c r="K34" s="42"/>
    </row>
    <row r="35" spans="1:11">
      <c r="A35" s="18" t="s">
        <v>341</v>
      </c>
      <c r="B35" s="6"/>
      <c r="C35" s="6"/>
      <c r="D35" s="6"/>
      <c r="E35" s="6"/>
      <c r="F35" s="6"/>
      <c r="G35" s="6"/>
      <c r="H35" s="6"/>
      <c r="I35" s="6"/>
      <c r="J35" s="6"/>
      <c r="K35" s="7"/>
    </row>
    <row r="36" spans="1:11">
      <c r="A36" s="19" t="s">
        <v>342</v>
      </c>
      <c r="B36" s="9"/>
      <c r="C36" s="1"/>
      <c r="D36" s="1"/>
      <c r="E36" s="1"/>
      <c r="F36" s="1"/>
      <c r="G36" s="1"/>
      <c r="H36" s="1"/>
      <c r="I36" s="1"/>
      <c r="J36" s="1"/>
      <c r="K36" s="1"/>
    </row>
  </sheetData>
  <phoneticPr fontId="21"/>
  <pageMargins left="0.7" right="0.7" top="0.75" bottom="0.75" header="0.3" footer="0.3"/>
  <pageSetup paperSize="9" orientation="portrait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6"/>
  <sheetViews>
    <sheetView workbookViewId="0">
      <selection activeCell="C30" sqref="C30"/>
    </sheetView>
  </sheetViews>
  <sheetFormatPr defaultRowHeight="13.5"/>
  <cols>
    <col min="1" max="1" width="4.75" style="16" customWidth="1"/>
    <col min="2" max="2" width="4.125" customWidth="1"/>
    <col min="3" max="8" width="3.625" customWidth="1"/>
    <col min="9" max="9" width="19" customWidth="1"/>
    <col min="11" max="11" width="9" style="21"/>
  </cols>
  <sheetData>
    <row r="1" spans="1:14">
      <c r="B1" s="69" t="s">
        <v>380</v>
      </c>
    </row>
    <row r="2" spans="1:14" ht="14.25" thickBot="1">
      <c r="C2" t="s">
        <v>330</v>
      </c>
      <c r="D2" t="s">
        <v>330</v>
      </c>
      <c r="E2" t="s">
        <v>331</v>
      </c>
      <c r="G2" s="113"/>
      <c r="H2" s="113"/>
    </row>
    <row r="3" spans="1:14" ht="14.25" thickBot="1">
      <c r="A3" s="2" t="s">
        <v>0</v>
      </c>
      <c r="B3" s="3" t="s">
        <v>1</v>
      </c>
      <c r="C3" s="140" t="s">
        <v>42</v>
      </c>
      <c r="D3" s="140" t="s">
        <v>43</v>
      </c>
      <c r="E3" s="24" t="s">
        <v>66</v>
      </c>
      <c r="F3" s="67" t="s">
        <v>123</v>
      </c>
      <c r="G3" s="67" t="s">
        <v>108</v>
      </c>
      <c r="H3" s="67" t="s">
        <v>7</v>
      </c>
      <c r="I3" s="5" t="s">
        <v>8</v>
      </c>
    </row>
    <row r="4" spans="1:14">
      <c r="A4" s="12" t="s">
        <v>9</v>
      </c>
      <c r="B4" s="15" t="s">
        <v>381</v>
      </c>
      <c r="C4" s="171"/>
      <c r="D4" s="165" t="s">
        <v>386</v>
      </c>
      <c r="E4" s="65" t="s">
        <v>386</v>
      </c>
      <c r="F4" s="122" t="s">
        <v>389</v>
      </c>
      <c r="G4" s="108"/>
      <c r="H4" s="179"/>
      <c r="I4" s="27"/>
      <c r="K4" s="69" t="s">
        <v>162</v>
      </c>
      <c r="L4" s="21"/>
    </row>
    <row r="5" spans="1:14">
      <c r="A5" s="14" t="s">
        <v>10</v>
      </c>
      <c r="B5" s="15" t="s">
        <v>48</v>
      </c>
      <c r="C5" s="155"/>
      <c r="D5" s="144" t="s">
        <v>393</v>
      </c>
      <c r="E5" s="28" t="s">
        <v>386</v>
      </c>
      <c r="F5" s="76"/>
      <c r="G5" s="103" t="s">
        <v>389</v>
      </c>
      <c r="H5" s="124"/>
      <c r="I5" s="29"/>
      <c r="K5"/>
      <c r="L5" s="21"/>
    </row>
    <row r="6" spans="1:14">
      <c r="A6" s="14" t="s">
        <v>11</v>
      </c>
      <c r="B6" s="15" t="s">
        <v>49</v>
      </c>
      <c r="C6" s="153" t="s">
        <v>386</v>
      </c>
      <c r="D6" s="144" t="s">
        <v>388</v>
      </c>
      <c r="E6" s="63"/>
      <c r="F6" s="76"/>
      <c r="G6" s="74" t="s">
        <v>390</v>
      </c>
      <c r="H6" s="124"/>
      <c r="I6" s="29" t="s">
        <v>394</v>
      </c>
      <c r="K6" s="84" t="s">
        <v>163</v>
      </c>
      <c r="L6" s="85" t="s">
        <v>164</v>
      </c>
      <c r="M6" s="84" t="s">
        <v>165</v>
      </c>
      <c r="N6" s="115" t="s">
        <v>166</v>
      </c>
    </row>
    <row r="7" spans="1:14">
      <c r="A7" s="14" t="s">
        <v>12</v>
      </c>
      <c r="B7" s="15" t="s">
        <v>50</v>
      </c>
      <c r="C7" s="153" t="s">
        <v>386</v>
      </c>
      <c r="D7" s="143"/>
      <c r="E7" s="28" t="s">
        <v>386</v>
      </c>
      <c r="F7" s="76"/>
      <c r="G7" s="103" t="s">
        <v>390</v>
      </c>
      <c r="H7" s="124"/>
      <c r="I7" s="29"/>
      <c r="K7" s="80" t="s">
        <v>7</v>
      </c>
      <c r="L7" s="79">
        <f>(910*8)*0</f>
        <v>0</v>
      </c>
      <c r="M7" s="80">
        <f>(620*0)+(940*0)</f>
        <v>0</v>
      </c>
      <c r="N7" s="116">
        <f>L7+M7</f>
        <v>0</v>
      </c>
    </row>
    <row r="8" spans="1:14">
      <c r="A8" s="14" t="s">
        <v>13</v>
      </c>
      <c r="B8" s="56" t="s">
        <v>51</v>
      </c>
      <c r="C8" s="155"/>
      <c r="D8" s="144" t="s">
        <v>386</v>
      </c>
      <c r="E8" s="28" t="s">
        <v>386</v>
      </c>
      <c r="F8" s="76"/>
      <c r="G8" s="103" t="s">
        <v>390</v>
      </c>
      <c r="H8" s="124"/>
      <c r="I8" s="29"/>
      <c r="K8" s="80" t="s">
        <v>5</v>
      </c>
      <c r="L8" s="79">
        <f>(910*8)*0</f>
        <v>0</v>
      </c>
      <c r="M8" s="80">
        <f>(320*0)+(720*0)</f>
        <v>0</v>
      </c>
      <c r="N8" s="116">
        <f>L8+M8</f>
        <v>0</v>
      </c>
    </row>
    <row r="9" spans="1:14">
      <c r="A9" s="10" t="s">
        <v>14</v>
      </c>
      <c r="B9" s="55" t="s">
        <v>52</v>
      </c>
      <c r="C9" s="153" t="s">
        <v>386</v>
      </c>
      <c r="D9" s="144" t="s">
        <v>386</v>
      </c>
      <c r="E9" s="28" t="s">
        <v>386</v>
      </c>
      <c r="F9" s="76"/>
      <c r="G9" s="76"/>
      <c r="H9" s="124"/>
      <c r="I9" s="29"/>
      <c r="K9" s="80" t="s">
        <v>121</v>
      </c>
      <c r="L9" s="82">
        <f>(910*8)*0</f>
        <v>0</v>
      </c>
      <c r="M9" s="80">
        <f>(742*0)+(432*0)</f>
        <v>0</v>
      </c>
      <c r="N9" s="116">
        <f>L9+M9</f>
        <v>0</v>
      </c>
    </row>
    <row r="10" spans="1:14">
      <c r="A10" s="11" t="s">
        <v>15</v>
      </c>
      <c r="B10" s="15" t="s">
        <v>53</v>
      </c>
      <c r="C10" s="153" t="s">
        <v>386</v>
      </c>
      <c r="D10" s="144" t="s">
        <v>388</v>
      </c>
      <c r="E10" s="63"/>
      <c r="F10" s="76"/>
      <c r="G10" s="103" t="s">
        <v>389</v>
      </c>
      <c r="H10" s="124"/>
      <c r="I10" s="29"/>
    </row>
    <row r="11" spans="1:14">
      <c r="A11" s="11" t="s">
        <v>16</v>
      </c>
      <c r="B11" s="15" t="s">
        <v>47</v>
      </c>
      <c r="C11" s="153" t="s">
        <v>387</v>
      </c>
      <c r="D11" s="143"/>
      <c r="E11" s="28" t="s">
        <v>386</v>
      </c>
      <c r="F11" s="76"/>
      <c r="G11" s="103" t="s">
        <v>390</v>
      </c>
      <c r="H11" s="124"/>
      <c r="I11" s="29"/>
      <c r="K11"/>
      <c r="L11" s="21"/>
    </row>
    <row r="12" spans="1:14">
      <c r="A12" s="11" t="s">
        <v>17</v>
      </c>
      <c r="B12" s="15" t="s">
        <v>48</v>
      </c>
      <c r="C12" s="155"/>
      <c r="D12" s="144" t="s">
        <v>386</v>
      </c>
      <c r="E12" s="28" t="s">
        <v>386</v>
      </c>
      <c r="F12" s="74"/>
      <c r="G12" s="103" t="s">
        <v>389</v>
      </c>
      <c r="H12" s="178"/>
      <c r="I12" s="29"/>
      <c r="K12"/>
      <c r="L12" s="21"/>
    </row>
    <row r="13" spans="1:14">
      <c r="A13" s="12" t="s">
        <v>18</v>
      </c>
      <c r="B13" s="15" t="s">
        <v>49</v>
      </c>
      <c r="C13" s="153" t="s">
        <v>386</v>
      </c>
      <c r="D13" s="144" t="s">
        <v>391</v>
      </c>
      <c r="E13" s="28" t="s">
        <v>386</v>
      </c>
      <c r="F13" s="103" t="s">
        <v>390</v>
      </c>
      <c r="G13" s="74"/>
      <c r="H13" s="124"/>
      <c r="I13" s="33" t="s">
        <v>384</v>
      </c>
      <c r="K13" s="83" t="s">
        <v>165</v>
      </c>
      <c r="L13" s="21"/>
    </row>
    <row r="14" spans="1:14">
      <c r="A14" s="14" t="s">
        <v>19</v>
      </c>
      <c r="B14" s="15" t="s">
        <v>50</v>
      </c>
      <c r="C14" s="153" t="s">
        <v>386</v>
      </c>
      <c r="D14" s="144" t="s">
        <v>388</v>
      </c>
      <c r="E14" s="63"/>
      <c r="F14" s="74"/>
      <c r="G14" s="103" t="s">
        <v>390</v>
      </c>
      <c r="H14" s="124"/>
      <c r="I14" s="33"/>
      <c r="K14" s="98" t="s">
        <v>7</v>
      </c>
      <c r="L14" s="21" t="s">
        <v>169</v>
      </c>
    </row>
    <row r="15" spans="1:14">
      <c r="A15" s="14" t="s">
        <v>20</v>
      </c>
      <c r="B15" s="56" t="s">
        <v>51</v>
      </c>
      <c r="C15" s="155"/>
      <c r="D15" s="144" t="s">
        <v>386</v>
      </c>
      <c r="E15" s="28" t="s">
        <v>386</v>
      </c>
      <c r="F15" s="103" t="s">
        <v>389</v>
      </c>
      <c r="G15" s="76"/>
      <c r="H15" s="124"/>
      <c r="I15" s="33"/>
      <c r="K15" s="181"/>
      <c r="L15" s="182" t="s">
        <v>170</v>
      </c>
      <c r="M15" s="182"/>
      <c r="N15" s="182"/>
    </row>
    <row r="16" spans="1:14">
      <c r="A16" s="10" t="s">
        <v>21</v>
      </c>
      <c r="B16" s="55" t="s">
        <v>52</v>
      </c>
      <c r="C16" s="153" t="s">
        <v>386</v>
      </c>
      <c r="D16" s="157"/>
      <c r="E16" s="28" t="s">
        <v>386</v>
      </c>
      <c r="F16" s="103" t="s">
        <v>389</v>
      </c>
      <c r="G16" s="76"/>
      <c r="H16" s="124"/>
      <c r="I16" s="29"/>
      <c r="K16" s="180" t="s">
        <v>123</v>
      </c>
      <c r="L16" s="21" t="s">
        <v>378</v>
      </c>
    </row>
    <row r="17" spans="1:14">
      <c r="A17" s="12" t="s">
        <v>22</v>
      </c>
      <c r="B17" s="15" t="s">
        <v>53</v>
      </c>
      <c r="C17" s="153" t="s">
        <v>386</v>
      </c>
      <c r="D17" s="144" t="s">
        <v>391</v>
      </c>
      <c r="E17" s="28" t="s">
        <v>386</v>
      </c>
      <c r="F17" s="74"/>
      <c r="G17" s="103" t="s">
        <v>389</v>
      </c>
      <c r="H17" s="124"/>
      <c r="I17" s="29" t="s">
        <v>385</v>
      </c>
      <c r="K17" s="99"/>
      <c r="L17" s="21" t="s">
        <v>377</v>
      </c>
    </row>
    <row r="18" spans="1:14">
      <c r="A18" s="10" t="s">
        <v>23</v>
      </c>
      <c r="B18" s="15" t="s">
        <v>47</v>
      </c>
      <c r="C18" s="153" t="s">
        <v>386</v>
      </c>
      <c r="D18" s="144" t="s">
        <v>388</v>
      </c>
      <c r="E18" s="63"/>
      <c r="F18" s="74"/>
      <c r="G18" s="103" t="s">
        <v>389</v>
      </c>
      <c r="H18" s="124"/>
      <c r="I18" s="34"/>
      <c r="K18" s="119" t="s">
        <v>121</v>
      </c>
      <c r="L18" s="120" t="s">
        <v>173</v>
      </c>
      <c r="M18" s="118"/>
      <c r="N18" s="118"/>
    </row>
    <row r="19" spans="1:14">
      <c r="A19" s="12" t="s">
        <v>24</v>
      </c>
      <c r="B19" s="15" t="s">
        <v>48</v>
      </c>
      <c r="C19" s="153" t="s">
        <v>386</v>
      </c>
      <c r="D19" s="157"/>
      <c r="E19" s="28" t="s">
        <v>386</v>
      </c>
      <c r="F19" s="76"/>
      <c r="G19" s="103" t="s">
        <v>389</v>
      </c>
      <c r="H19" s="124"/>
      <c r="I19" s="35"/>
      <c r="K19" s="100"/>
      <c r="L19" s="97" t="s">
        <v>174</v>
      </c>
      <c r="M19" s="21"/>
      <c r="N19" s="21"/>
    </row>
    <row r="20" spans="1:14">
      <c r="A20" s="10" t="s">
        <v>25</v>
      </c>
      <c r="B20" s="15" t="s">
        <v>49</v>
      </c>
      <c r="C20" s="155"/>
      <c r="D20" s="144" t="s">
        <v>386</v>
      </c>
      <c r="E20" s="28" t="s">
        <v>386</v>
      </c>
      <c r="F20" s="103" t="s">
        <v>389</v>
      </c>
      <c r="G20" s="76"/>
      <c r="H20" s="124"/>
      <c r="I20" s="35"/>
    </row>
    <row r="21" spans="1:14">
      <c r="A21" s="10" t="s">
        <v>26</v>
      </c>
      <c r="B21" s="15" t="s">
        <v>50</v>
      </c>
      <c r="C21" s="153" t="s">
        <v>386</v>
      </c>
      <c r="D21" s="144" t="s">
        <v>388</v>
      </c>
      <c r="E21" s="63"/>
      <c r="F21" s="103" t="s">
        <v>392</v>
      </c>
      <c r="G21" s="103" t="s">
        <v>390</v>
      </c>
      <c r="H21" s="124"/>
      <c r="I21" s="35"/>
    </row>
    <row r="22" spans="1:14">
      <c r="A22" s="12" t="s">
        <v>27</v>
      </c>
      <c r="B22" s="56" t="s">
        <v>51</v>
      </c>
      <c r="C22" s="153" t="s">
        <v>386</v>
      </c>
      <c r="D22" s="144" t="s">
        <v>388</v>
      </c>
      <c r="E22" s="64"/>
      <c r="F22" s="103" t="s">
        <v>392</v>
      </c>
      <c r="G22" s="103" t="s">
        <v>389</v>
      </c>
      <c r="H22" s="124"/>
      <c r="I22" s="35" t="s">
        <v>339</v>
      </c>
    </row>
    <row r="23" spans="1:14">
      <c r="A23" s="10" t="s">
        <v>29</v>
      </c>
      <c r="B23" s="55" t="s">
        <v>52</v>
      </c>
      <c r="C23" s="153" t="s">
        <v>386</v>
      </c>
      <c r="D23" s="144" t="s">
        <v>386</v>
      </c>
      <c r="E23" s="28" t="s">
        <v>386</v>
      </c>
      <c r="F23" s="76"/>
      <c r="G23" s="76"/>
      <c r="H23" s="124"/>
      <c r="I23" s="35" t="s">
        <v>379</v>
      </c>
    </row>
    <row r="24" spans="1:14">
      <c r="A24" s="11" t="s">
        <v>31</v>
      </c>
      <c r="B24" s="15" t="s">
        <v>53</v>
      </c>
      <c r="C24" s="155"/>
      <c r="D24" s="144" t="s">
        <v>386</v>
      </c>
      <c r="E24" s="28" t="s">
        <v>386</v>
      </c>
      <c r="F24" s="76"/>
      <c r="G24" s="76"/>
      <c r="H24" s="121" t="s">
        <v>389</v>
      </c>
      <c r="I24" s="35"/>
    </row>
    <row r="25" spans="1:14">
      <c r="A25" s="12" t="s">
        <v>32</v>
      </c>
      <c r="B25" s="15" t="s">
        <v>47</v>
      </c>
      <c r="C25" s="153" t="s">
        <v>386</v>
      </c>
      <c r="D25" s="144" t="s">
        <v>395</v>
      </c>
      <c r="E25" s="28" t="s">
        <v>386</v>
      </c>
      <c r="F25" s="76"/>
      <c r="G25" s="103" t="s">
        <v>390</v>
      </c>
      <c r="H25" s="178"/>
      <c r="I25" s="35"/>
    </row>
    <row r="26" spans="1:14">
      <c r="A26" s="10" t="s">
        <v>33</v>
      </c>
      <c r="B26" s="55" t="s">
        <v>48</v>
      </c>
      <c r="C26" s="153" t="s">
        <v>386</v>
      </c>
      <c r="D26" s="144" t="s">
        <v>388</v>
      </c>
      <c r="E26" s="63"/>
      <c r="F26" s="103" t="s">
        <v>392</v>
      </c>
      <c r="G26" s="103" t="s">
        <v>390</v>
      </c>
      <c r="H26" s="178"/>
      <c r="I26" s="35"/>
    </row>
    <row r="27" spans="1:14">
      <c r="A27" s="12" t="s">
        <v>34</v>
      </c>
      <c r="B27" s="15" t="s">
        <v>49</v>
      </c>
      <c r="C27" s="153" t="s">
        <v>386</v>
      </c>
      <c r="D27" s="157"/>
      <c r="E27" s="28" t="s">
        <v>386</v>
      </c>
      <c r="F27" s="74"/>
      <c r="G27" s="103" t="s">
        <v>390</v>
      </c>
      <c r="H27" s="178"/>
      <c r="I27" s="35"/>
    </row>
    <row r="28" spans="1:14">
      <c r="A28" s="10" t="s">
        <v>35</v>
      </c>
      <c r="B28" s="15" t="s">
        <v>50</v>
      </c>
      <c r="C28" s="170"/>
      <c r="D28" s="144" t="s">
        <v>386</v>
      </c>
      <c r="E28" s="28" t="s">
        <v>387</v>
      </c>
      <c r="F28" s="103" t="s">
        <v>390</v>
      </c>
      <c r="G28" s="76"/>
      <c r="H28" s="178"/>
      <c r="I28" s="35"/>
    </row>
    <row r="29" spans="1:14">
      <c r="A29" s="12" t="s">
        <v>36</v>
      </c>
      <c r="B29" s="56" t="s">
        <v>51</v>
      </c>
      <c r="C29" s="153" t="s">
        <v>386</v>
      </c>
      <c r="D29" s="143"/>
      <c r="E29" s="28" t="s">
        <v>386</v>
      </c>
      <c r="F29" s="103" t="s">
        <v>392</v>
      </c>
      <c r="G29" s="103" t="s">
        <v>390</v>
      </c>
      <c r="H29" s="178"/>
      <c r="I29" s="35"/>
    </row>
    <row r="30" spans="1:14">
      <c r="A30" s="10" t="s">
        <v>37</v>
      </c>
      <c r="B30" s="55" t="s">
        <v>52</v>
      </c>
      <c r="C30" s="153" t="s">
        <v>386</v>
      </c>
      <c r="D30" s="144" t="s">
        <v>386</v>
      </c>
      <c r="E30" s="28" t="s">
        <v>386</v>
      </c>
      <c r="F30" s="103" t="s">
        <v>392</v>
      </c>
      <c r="G30" s="103" t="s">
        <v>389</v>
      </c>
      <c r="H30" s="178"/>
      <c r="I30" s="35"/>
    </row>
    <row r="31" spans="1:14">
      <c r="A31" s="12" t="s">
        <v>38</v>
      </c>
      <c r="B31" s="15" t="s">
        <v>53</v>
      </c>
      <c r="C31" s="153" t="s">
        <v>386</v>
      </c>
      <c r="D31" s="157"/>
      <c r="E31" s="28" t="s">
        <v>386</v>
      </c>
      <c r="F31" s="103" t="s">
        <v>389</v>
      </c>
      <c r="G31" s="76"/>
      <c r="H31" s="178"/>
      <c r="I31" s="35"/>
    </row>
    <row r="32" spans="1:14">
      <c r="A32" s="10" t="s">
        <v>39</v>
      </c>
      <c r="B32" s="15" t="s">
        <v>47</v>
      </c>
      <c r="C32" s="153" t="s">
        <v>386</v>
      </c>
      <c r="D32" s="144" t="s">
        <v>388</v>
      </c>
      <c r="E32" s="64"/>
      <c r="F32" s="76"/>
      <c r="G32" s="103" t="s">
        <v>390</v>
      </c>
      <c r="H32" s="178"/>
      <c r="I32" s="35"/>
    </row>
    <row r="33" spans="1:9" ht="13.5" customHeight="1">
      <c r="A33" s="10" t="s">
        <v>40</v>
      </c>
      <c r="B33" s="15" t="s">
        <v>48</v>
      </c>
      <c r="C33" s="153" t="s">
        <v>386</v>
      </c>
      <c r="D33" s="144" t="s">
        <v>386</v>
      </c>
      <c r="E33" s="28" t="s">
        <v>386</v>
      </c>
      <c r="F33" s="74"/>
      <c r="G33" s="103" t="s">
        <v>390</v>
      </c>
      <c r="H33" s="178"/>
      <c r="I33" s="33"/>
    </row>
    <row r="34" spans="1:9" ht="13.5" customHeight="1" thickBot="1">
      <c r="A34" s="13" t="s">
        <v>41</v>
      </c>
      <c r="B34" s="22" t="s">
        <v>382</v>
      </c>
      <c r="C34" s="177"/>
      <c r="D34" s="148"/>
      <c r="E34" s="161"/>
      <c r="F34" s="130"/>
      <c r="G34" s="130"/>
      <c r="H34" s="183"/>
      <c r="I34" s="42" t="s">
        <v>383</v>
      </c>
    </row>
    <row r="35" spans="1:9">
      <c r="A35" s="18" t="s">
        <v>341</v>
      </c>
      <c r="B35" s="6"/>
      <c r="C35" s="6"/>
      <c r="D35" s="6"/>
      <c r="E35" s="6"/>
      <c r="F35" s="6"/>
      <c r="G35" s="6"/>
      <c r="H35" s="6"/>
      <c r="I35" s="7"/>
    </row>
    <row r="36" spans="1:9">
      <c r="A36" s="19" t="s">
        <v>342</v>
      </c>
      <c r="B36" s="9"/>
      <c r="C36" s="1"/>
      <c r="D36" s="1"/>
      <c r="E36" s="1"/>
      <c r="F36" s="1"/>
      <c r="G36" s="1"/>
      <c r="H36" s="1"/>
      <c r="I36" s="1"/>
    </row>
  </sheetData>
  <phoneticPr fontId="22"/>
  <pageMargins left="0.7" right="0.7" top="0.75" bottom="0.75" header="0.3" footer="0.3"/>
  <pageSetup paperSize="9" orientation="portrait" horizont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6"/>
  <sheetViews>
    <sheetView workbookViewId="0">
      <selection activeCell="L30" sqref="L30"/>
    </sheetView>
  </sheetViews>
  <sheetFormatPr defaultRowHeight="13.5"/>
  <cols>
    <col min="1" max="1" width="4.75" style="16" customWidth="1"/>
    <col min="2" max="2" width="4.125" customWidth="1"/>
    <col min="3" max="8" width="3.625" customWidth="1"/>
    <col min="9" max="9" width="19" customWidth="1"/>
    <col min="11" max="11" width="9" style="21"/>
  </cols>
  <sheetData>
    <row r="1" spans="1:14">
      <c r="B1" s="69" t="s">
        <v>396</v>
      </c>
    </row>
    <row r="2" spans="1:14" ht="14.25" thickBot="1">
      <c r="C2" t="s">
        <v>330</v>
      </c>
      <c r="D2" t="s">
        <v>330</v>
      </c>
      <c r="E2" t="s">
        <v>331</v>
      </c>
      <c r="G2" s="113"/>
      <c r="H2" s="113"/>
    </row>
    <row r="3" spans="1:14" ht="14.25" thickBot="1">
      <c r="A3" s="2" t="s">
        <v>0</v>
      </c>
      <c r="B3" s="3" t="s">
        <v>1</v>
      </c>
      <c r="C3" s="140" t="s">
        <v>42</v>
      </c>
      <c r="D3" s="140" t="s">
        <v>43</v>
      </c>
      <c r="E3" s="24" t="s">
        <v>66</v>
      </c>
      <c r="F3" s="67" t="s">
        <v>123</v>
      </c>
      <c r="G3" s="67" t="s">
        <v>108</v>
      </c>
      <c r="H3" s="67" t="s">
        <v>7</v>
      </c>
      <c r="I3" s="5" t="s">
        <v>8</v>
      </c>
    </row>
    <row r="4" spans="1:14">
      <c r="A4" s="12" t="s">
        <v>9</v>
      </c>
      <c r="B4" s="55" t="s">
        <v>398</v>
      </c>
      <c r="C4" s="171"/>
      <c r="D4" s="184"/>
      <c r="E4" s="176"/>
      <c r="F4" s="77"/>
      <c r="G4" s="77"/>
      <c r="H4" s="179"/>
      <c r="I4" s="27"/>
      <c r="K4" s="69" t="s">
        <v>162</v>
      </c>
      <c r="L4" s="21"/>
    </row>
    <row r="5" spans="1:14">
      <c r="A5" s="14" t="s">
        <v>10</v>
      </c>
      <c r="B5" s="56" t="s">
        <v>397</v>
      </c>
      <c r="C5" s="153" t="s">
        <v>400</v>
      </c>
      <c r="D5" s="144" t="s">
        <v>400</v>
      </c>
      <c r="E5" s="28" t="s">
        <v>400</v>
      </c>
      <c r="F5" s="103" t="s">
        <v>401</v>
      </c>
      <c r="G5" s="103" t="s">
        <v>402</v>
      </c>
      <c r="H5" s="76"/>
      <c r="I5" s="29"/>
      <c r="K5"/>
      <c r="L5" s="21"/>
    </row>
    <row r="6" spans="1:14">
      <c r="A6" s="14" t="s">
        <v>11</v>
      </c>
      <c r="B6" s="55" t="s">
        <v>52</v>
      </c>
      <c r="C6" s="153" t="s">
        <v>400</v>
      </c>
      <c r="D6" s="144" t="s">
        <v>400</v>
      </c>
      <c r="E6" s="28" t="s">
        <v>400</v>
      </c>
      <c r="F6" s="103" t="s">
        <v>401</v>
      </c>
      <c r="G6" s="103" t="s">
        <v>402</v>
      </c>
      <c r="H6" s="76"/>
      <c r="I6" s="29"/>
      <c r="K6" s="84" t="s">
        <v>163</v>
      </c>
      <c r="L6" s="85" t="s">
        <v>164</v>
      </c>
      <c r="M6" s="84" t="s">
        <v>165</v>
      </c>
      <c r="N6" s="115" t="s">
        <v>166</v>
      </c>
    </row>
    <row r="7" spans="1:14">
      <c r="A7" s="14" t="s">
        <v>12</v>
      </c>
      <c r="B7" s="15" t="s">
        <v>53</v>
      </c>
      <c r="C7" s="153" t="s">
        <v>400</v>
      </c>
      <c r="D7" s="144" t="s">
        <v>403</v>
      </c>
      <c r="E7" s="64"/>
      <c r="F7" s="103" t="s">
        <v>401</v>
      </c>
      <c r="G7" s="103" t="s">
        <v>402</v>
      </c>
      <c r="H7" s="76"/>
      <c r="I7" s="29"/>
      <c r="K7" s="80" t="s">
        <v>7</v>
      </c>
      <c r="L7" s="79">
        <f>(910*8)*0</f>
        <v>0</v>
      </c>
      <c r="M7" s="80">
        <f>(620*0)+(940*0)</f>
        <v>0</v>
      </c>
      <c r="N7" s="116">
        <f>L7+M7</f>
        <v>0</v>
      </c>
    </row>
    <row r="8" spans="1:14">
      <c r="A8" s="14" t="s">
        <v>13</v>
      </c>
      <c r="B8" s="15" t="s">
        <v>47</v>
      </c>
      <c r="C8" s="153" t="s">
        <v>400</v>
      </c>
      <c r="D8" s="144" t="s">
        <v>403</v>
      </c>
      <c r="E8" s="64"/>
      <c r="F8" s="76"/>
      <c r="G8" s="103" t="s">
        <v>402</v>
      </c>
      <c r="H8" s="76"/>
      <c r="I8" s="29"/>
      <c r="K8" s="80" t="s">
        <v>5</v>
      </c>
      <c r="L8" s="79">
        <f>(910*8)*0</f>
        <v>0</v>
      </c>
      <c r="M8" s="80">
        <f>(320*0)+(720*0)</f>
        <v>0</v>
      </c>
      <c r="N8" s="116">
        <f>L8+M8</f>
        <v>0</v>
      </c>
    </row>
    <row r="9" spans="1:14">
      <c r="A9" s="10" t="s">
        <v>14</v>
      </c>
      <c r="B9" s="15" t="s">
        <v>48</v>
      </c>
      <c r="C9" s="153" t="s">
        <v>400</v>
      </c>
      <c r="D9" s="143"/>
      <c r="E9" s="28" t="s">
        <v>400</v>
      </c>
      <c r="F9" s="103" t="s">
        <v>404</v>
      </c>
      <c r="G9" s="76"/>
      <c r="H9" s="76"/>
      <c r="I9" s="29"/>
      <c r="K9" s="80" t="s">
        <v>121</v>
      </c>
      <c r="L9" s="82">
        <f>(910*8)*0</f>
        <v>0</v>
      </c>
      <c r="M9" s="80">
        <f>(742*0)+(432*0)</f>
        <v>0</v>
      </c>
      <c r="N9" s="116">
        <f>L9+M9</f>
        <v>0</v>
      </c>
    </row>
    <row r="10" spans="1:14">
      <c r="A10" s="11" t="s">
        <v>15</v>
      </c>
      <c r="B10" s="15" t="s">
        <v>49</v>
      </c>
      <c r="C10" s="155"/>
      <c r="D10" s="144" t="s">
        <v>400</v>
      </c>
      <c r="E10" s="28" t="s">
        <v>400</v>
      </c>
      <c r="F10" s="74"/>
      <c r="G10" s="103" t="s">
        <v>404</v>
      </c>
      <c r="H10" s="76"/>
      <c r="I10" s="29"/>
    </row>
    <row r="11" spans="1:14">
      <c r="A11" s="11" t="s">
        <v>16</v>
      </c>
      <c r="B11" s="15" t="s">
        <v>50</v>
      </c>
      <c r="C11" s="170"/>
      <c r="D11" s="144" t="s">
        <v>400</v>
      </c>
      <c r="E11" s="28" t="s">
        <v>400</v>
      </c>
      <c r="F11" s="76"/>
      <c r="G11" s="103" t="s">
        <v>402</v>
      </c>
      <c r="H11" s="74"/>
      <c r="I11" s="29"/>
      <c r="K11"/>
      <c r="L11" s="21"/>
    </row>
    <row r="12" spans="1:14">
      <c r="A12" s="11" t="s">
        <v>17</v>
      </c>
      <c r="B12" s="56" t="s">
        <v>51</v>
      </c>
      <c r="C12" s="153" t="s">
        <v>400</v>
      </c>
      <c r="D12" s="144" t="s">
        <v>400</v>
      </c>
      <c r="E12" s="28" t="s">
        <v>400</v>
      </c>
      <c r="F12" s="103" t="s">
        <v>401</v>
      </c>
      <c r="G12" s="74"/>
      <c r="H12" s="76"/>
      <c r="I12" s="29"/>
      <c r="K12"/>
      <c r="L12" s="21"/>
    </row>
    <row r="13" spans="1:14">
      <c r="A13" s="12" t="s">
        <v>18</v>
      </c>
      <c r="B13" s="55" t="s">
        <v>52</v>
      </c>
      <c r="C13" s="153" t="s">
        <v>400</v>
      </c>
      <c r="D13" s="144" t="s">
        <v>403</v>
      </c>
      <c r="E13" s="63"/>
      <c r="F13" s="76"/>
      <c r="G13" s="103" t="s">
        <v>402</v>
      </c>
      <c r="H13" s="76"/>
      <c r="I13" s="29"/>
      <c r="K13" s="83" t="s">
        <v>165</v>
      </c>
      <c r="L13" s="21"/>
    </row>
    <row r="14" spans="1:14">
      <c r="A14" s="14" t="s">
        <v>19</v>
      </c>
      <c r="B14" s="55" t="s">
        <v>53</v>
      </c>
      <c r="C14" s="153" t="s">
        <v>400</v>
      </c>
      <c r="D14" s="157"/>
      <c r="E14" s="28" t="s">
        <v>400</v>
      </c>
      <c r="F14" s="74" t="s">
        <v>401</v>
      </c>
      <c r="G14" s="103" t="s">
        <v>404</v>
      </c>
      <c r="H14" s="76"/>
      <c r="I14" s="29" t="s">
        <v>407</v>
      </c>
      <c r="K14" s="98" t="s">
        <v>7</v>
      </c>
      <c r="L14" s="21" t="s">
        <v>169</v>
      </c>
    </row>
    <row r="15" spans="1:14">
      <c r="A15" s="14" t="s">
        <v>20</v>
      </c>
      <c r="B15" s="15" t="s">
        <v>47</v>
      </c>
      <c r="C15" s="155"/>
      <c r="D15" s="144" t="s">
        <v>400</v>
      </c>
      <c r="E15" s="28" t="s">
        <v>400</v>
      </c>
      <c r="F15" s="76"/>
      <c r="G15" s="103" t="s">
        <v>404</v>
      </c>
      <c r="H15" s="76"/>
      <c r="I15" s="29"/>
      <c r="K15" s="181"/>
      <c r="L15" s="182" t="s">
        <v>170</v>
      </c>
      <c r="M15" s="182"/>
      <c r="N15" s="182"/>
    </row>
    <row r="16" spans="1:14">
      <c r="A16" s="10" t="s">
        <v>21</v>
      </c>
      <c r="B16" s="15" t="s">
        <v>48</v>
      </c>
      <c r="C16" s="153" t="s">
        <v>400</v>
      </c>
      <c r="D16" s="144" t="s">
        <v>400</v>
      </c>
      <c r="E16" s="28" t="s">
        <v>400</v>
      </c>
      <c r="F16" s="76"/>
      <c r="G16" s="74"/>
      <c r="H16" s="76"/>
      <c r="I16" s="29"/>
      <c r="K16" s="180" t="s">
        <v>123</v>
      </c>
      <c r="L16" s="21" t="s">
        <v>378</v>
      </c>
    </row>
    <row r="17" spans="1:14">
      <c r="A17" s="12" t="s">
        <v>22</v>
      </c>
      <c r="B17" s="15" t="s">
        <v>49</v>
      </c>
      <c r="C17" s="153" t="s">
        <v>400</v>
      </c>
      <c r="D17" s="144" t="s">
        <v>403</v>
      </c>
      <c r="E17" s="63"/>
      <c r="F17" s="74"/>
      <c r="G17" s="103" t="s">
        <v>402</v>
      </c>
      <c r="H17" s="76"/>
      <c r="I17" s="29"/>
      <c r="K17" s="99"/>
      <c r="L17" s="21" t="s">
        <v>377</v>
      </c>
    </row>
    <row r="18" spans="1:14">
      <c r="A18" s="10" t="s">
        <v>23</v>
      </c>
      <c r="B18" s="15" t="s">
        <v>50</v>
      </c>
      <c r="C18" s="153" t="s">
        <v>400</v>
      </c>
      <c r="D18" s="143"/>
      <c r="E18" s="28" t="s">
        <v>400</v>
      </c>
      <c r="F18" s="76"/>
      <c r="G18" s="103" t="s">
        <v>402</v>
      </c>
      <c r="H18" s="76"/>
      <c r="I18" s="29"/>
      <c r="K18" s="119" t="s">
        <v>121</v>
      </c>
      <c r="L18" s="120" t="s">
        <v>173</v>
      </c>
      <c r="M18" s="118"/>
      <c r="N18" s="118"/>
    </row>
    <row r="19" spans="1:14">
      <c r="A19" s="12" t="s">
        <v>24</v>
      </c>
      <c r="B19" s="56" t="s">
        <v>51</v>
      </c>
      <c r="C19" s="155"/>
      <c r="D19" s="144" t="s">
        <v>400</v>
      </c>
      <c r="E19" s="28" t="s">
        <v>400</v>
      </c>
      <c r="F19" s="74" t="s">
        <v>401</v>
      </c>
      <c r="G19" s="103" t="s">
        <v>402</v>
      </c>
      <c r="H19" s="76"/>
      <c r="I19" s="35" t="s">
        <v>408</v>
      </c>
      <c r="K19" s="100"/>
      <c r="L19" s="97" t="s">
        <v>174</v>
      </c>
      <c r="M19" s="21"/>
      <c r="N19" s="21"/>
    </row>
    <row r="20" spans="1:14">
      <c r="A20" s="10" t="s">
        <v>25</v>
      </c>
      <c r="B20" s="55" t="s">
        <v>52</v>
      </c>
      <c r="C20" s="153" t="s">
        <v>400</v>
      </c>
      <c r="D20" s="143"/>
      <c r="E20" s="28" t="s">
        <v>400</v>
      </c>
      <c r="F20" s="103" t="s">
        <v>404</v>
      </c>
      <c r="G20" s="76"/>
      <c r="H20" s="76"/>
      <c r="I20" s="35"/>
    </row>
    <row r="21" spans="1:14">
      <c r="A21" s="10" t="s">
        <v>26</v>
      </c>
      <c r="B21" s="15" t="s">
        <v>53</v>
      </c>
      <c r="C21" s="153" t="s">
        <v>400</v>
      </c>
      <c r="D21" s="144" t="s">
        <v>403</v>
      </c>
      <c r="E21" s="63"/>
      <c r="F21" s="76"/>
      <c r="G21" s="103" t="s">
        <v>404</v>
      </c>
      <c r="H21" s="121" t="s">
        <v>401</v>
      </c>
      <c r="I21" s="35"/>
    </row>
    <row r="22" spans="1:14">
      <c r="A22" s="12" t="s">
        <v>27</v>
      </c>
      <c r="B22" s="15" t="s">
        <v>47</v>
      </c>
      <c r="C22" s="153" t="s">
        <v>400</v>
      </c>
      <c r="D22" s="144" t="s">
        <v>400</v>
      </c>
      <c r="E22" s="28" t="s">
        <v>400</v>
      </c>
      <c r="F22" s="76"/>
      <c r="G22" s="103" t="s">
        <v>401</v>
      </c>
      <c r="H22" s="76"/>
      <c r="I22" s="35" t="s">
        <v>339</v>
      </c>
    </row>
    <row r="23" spans="1:14">
      <c r="A23" s="10" t="s">
        <v>29</v>
      </c>
      <c r="B23" s="15" t="s">
        <v>48</v>
      </c>
      <c r="C23" s="153" t="s">
        <v>400</v>
      </c>
      <c r="D23" s="144" t="s">
        <v>400</v>
      </c>
      <c r="E23" s="28" t="s">
        <v>400</v>
      </c>
      <c r="F23" s="76"/>
      <c r="G23" s="103" t="s">
        <v>401</v>
      </c>
      <c r="H23" s="76"/>
      <c r="I23" s="35" t="s">
        <v>379</v>
      </c>
    </row>
    <row r="24" spans="1:14">
      <c r="A24" s="11" t="s">
        <v>31</v>
      </c>
      <c r="B24" s="15" t="s">
        <v>49</v>
      </c>
      <c r="C24" s="155"/>
      <c r="D24" s="144" t="s">
        <v>400</v>
      </c>
      <c r="E24" s="28" t="s">
        <v>400</v>
      </c>
      <c r="F24" s="76"/>
      <c r="G24" s="76"/>
      <c r="H24" s="178" t="s">
        <v>402</v>
      </c>
      <c r="I24" s="35"/>
    </row>
    <row r="25" spans="1:14">
      <c r="A25" s="12" t="s">
        <v>32</v>
      </c>
      <c r="B25" s="15" t="s">
        <v>50</v>
      </c>
      <c r="C25" s="155"/>
      <c r="D25" s="144" t="s">
        <v>400</v>
      </c>
      <c r="E25" s="28" t="s">
        <v>405</v>
      </c>
      <c r="F25" s="74"/>
      <c r="G25" s="103" t="s">
        <v>402</v>
      </c>
      <c r="H25" s="178"/>
      <c r="I25" s="35"/>
    </row>
    <row r="26" spans="1:14">
      <c r="A26" s="10" t="s">
        <v>33</v>
      </c>
      <c r="B26" s="56" t="s">
        <v>51</v>
      </c>
      <c r="C26" s="153" t="s">
        <v>400</v>
      </c>
      <c r="D26" s="143"/>
      <c r="E26" s="28" t="s">
        <v>400</v>
      </c>
      <c r="F26" s="103" t="s">
        <v>401</v>
      </c>
      <c r="G26" s="103" t="s">
        <v>402</v>
      </c>
      <c r="H26" s="178"/>
      <c r="I26" s="35"/>
    </row>
    <row r="27" spans="1:14">
      <c r="A27" s="12" t="s">
        <v>34</v>
      </c>
      <c r="B27" s="55" t="s">
        <v>52</v>
      </c>
      <c r="C27" s="153" t="s">
        <v>400</v>
      </c>
      <c r="D27" s="144" t="s">
        <v>403</v>
      </c>
      <c r="E27" s="63"/>
      <c r="F27" s="103" t="s">
        <v>404</v>
      </c>
      <c r="G27" s="76"/>
      <c r="H27" s="121" t="s">
        <v>401</v>
      </c>
      <c r="I27" s="35"/>
    </row>
    <row r="28" spans="1:14">
      <c r="A28" s="10" t="s">
        <v>35</v>
      </c>
      <c r="B28" s="15" t="s">
        <v>53</v>
      </c>
      <c r="C28" s="155"/>
      <c r="D28" s="144" t="s">
        <v>400</v>
      </c>
      <c r="E28" s="28" t="s">
        <v>400</v>
      </c>
      <c r="F28" s="74"/>
      <c r="G28" s="103" t="s">
        <v>402</v>
      </c>
      <c r="H28" s="178"/>
      <c r="I28" s="35"/>
    </row>
    <row r="29" spans="1:14">
      <c r="A29" s="12" t="s">
        <v>36</v>
      </c>
      <c r="B29" s="15" t="s">
        <v>47</v>
      </c>
      <c r="C29" s="153" t="s">
        <v>400</v>
      </c>
      <c r="D29" s="144" t="s">
        <v>403</v>
      </c>
      <c r="E29" s="63"/>
      <c r="F29" s="76"/>
      <c r="G29" s="76"/>
      <c r="H29" s="121" t="s">
        <v>402</v>
      </c>
      <c r="I29" s="35"/>
    </row>
    <row r="30" spans="1:14">
      <c r="A30" s="10" t="s">
        <v>37</v>
      </c>
      <c r="B30" s="15" t="s">
        <v>48</v>
      </c>
      <c r="C30" s="153" t="s">
        <v>400</v>
      </c>
      <c r="D30" s="157"/>
      <c r="E30" s="28" t="s">
        <v>400</v>
      </c>
      <c r="F30" s="103" t="s">
        <v>404</v>
      </c>
      <c r="G30" s="74"/>
      <c r="H30" s="178"/>
      <c r="I30" s="35"/>
    </row>
    <row r="31" spans="1:14">
      <c r="A31" s="12" t="s">
        <v>38</v>
      </c>
      <c r="B31" s="15" t="s">
        <v>49</v>
      </c>
      <c r="C31" s="153" t="s">
        <v>400</v>
      </c>
      <c r="D31" s="144" t="s">
        <v>403</v>
      </c>
      <c r="E31" s="63"/>
      <c r="F31" s="103" t="s">
        <v>404</v>
      </c>
      <c r="G31" s="74"/>
      <c r="H31" s="178"/>
      <c r="I31" s="35"/>
    </row>
    <row r="32" spans="1:14">
      <c r="A32" s="10" t="s">
        <v>39</v>
      </c>
      <c r="B32" s="15" t="s">
        <v>50</v>
      </c>
      <c r="C32" s="155"/>
      <c r="D32" s="144" t="s">
        <v>403</v>
      </c>
      <c r="E32" s="28" t="s">
        <v>425</v>
      </c>
      <c r="F32" s="74"/>
      <c r="G32" s="103" t="s">
        <v>402</v>
      </c>
      <c r="H32" s="178"/>
      <c r="I32" s="35"/>
    </row>
    <row r="33" spans="1:9" ht="13.5" customHeight="1">
      <c r="A33" s="10" t="s">
        <v>40</v>
      </c>
      <c r="B33" s="56" t="s">
        <v>51</v>
      </c>
      <c r="C33" s="153" t="s">
        <v>400</v>
      </c>
      <c r="D33" s="143"/>
      <c r="E33" s="28" t="s">
        <v>400</v>
      </c>
      <c r="F33" s="103" t="s">
        <v>401</v>
      </c>
      <c r="G33" s="103" t="s">
        <v>402</v>
      </c>
      <c r="H33" s="178"/>
      <c r="I33" s="33"/>
    </row>
    <row r="34" spans="1:9" ht="13.5" customHeight="1" thickBot="1">
      <c r="A34" s="13" t="s">
        <v>41</v>
      </c>
      <c r="B34" s="185" t="s">
        <v>399</v>
      </c>
      <c r="C34" s="160" t="s">
        <v>400</v>
      </c>
      <c r="D34" s="148"/>
      <c r="E34" s="41" t="s">
        <v>400</v>
      </c>
      <c r="F34" s="73" t="s">
        <v>402</v>
      </c>
      <c r="G34" s="73" t="s">
        <v>406</v>
      </c>
      <c r="H34" s="183"/>
      <c r="I34" s="42"/>
    </row>
    <row r="35" spans="1:9">
      <c r="A35" s="18" t="s">
        <v>341</v>
      </c>
      <c r="B35" s="6"/>
      <c r="C35" s="6"/>
      <c r="D35" s="6"/>
      <c r="E35" s="6"/>
      <c r="F35" s="6"/>
      <c r="G35" s="6"/>
      <c r="H35" s="6"/>
      <c r="I35" s="7"/>
    </row>
    <row r="36" spans="1:9">
      <c r="A36" s="19" t="s">
        <v>342</v>
      </c>
      <c r="B36" s="9"/>
      <c r="C36" s="1"/>
      <c r="D36" s="1"/>
      <c r="E36" s="1"/>
      <c r="F36" s="1"/>
      <c r="G36" s="1"/>
      <c r="H36" s="1"/>
      <c r="I36" s="1"/>
    </row>
  </sheetData>
  <phoneticPr fontId="23"/>
  <pageMargins left="0.7" right="0.7" top="0.75" bottom="0.75" header="0.3" footer="0.3"/>
  <pageSetup paperSize="9" orientation="portrait" horizont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4"/>
  <sheetViews>
    <sheetView workbookViewId="0">
      <selection activeCell="J29" sqref="J29"/>
    </sheetView>
  </sheetViews>
  <sheetFormatPr defaultRowHeight="13.5"/>
  <cols>
    <col min="1" max="1" width="4.75" style="16" customWidth="1"/>
    <col min="2" max="2" width="4.125" customWidth="1"/>
    <col min="3" max="9" width="3.625" customWidth="1"/>
    <col min="10" max="10" width="19" customWidth="1"/>
    <col min="12" max="12" width="9" style="21"/>
  </cols>
  <sheetData>
    <row r="1" spans="1:15">
      <c r="B1" s="69" t="s">
        <v>409</v>
      </c>
    </row>
    <row r="2" spans="1:15" ht="14.25" thickBot="1">
      <c r="C2" t="s">
        <v>330</v>
      </c>
      <c r="D2" t="s">
        <v>330</v>
      </c>
      <c r="E2" t="s">
        <v>331</v>
      </c>
      <c r="G2" s="113"/>
      <c r="H2" s="113"/>
      <c r="I2" s="113"/>
    </row>
    <row r="3" spans="1:15" ht="14.25" thickBot="1">
      <c r="A3" s="2" t="s">
        <v>0</v>
      </c>
      <c r="B3" s="3" t="s">
        <v>1</v>
      </c>
      <c r="C3" s="140" t="s">
        <v>42</v>
      </c>
      <c r="D3" s="140" t="s">
        <v>43</v>
      </c>
      <c r="E3" s="24" t="s">
        <v>66</v>
      </c>
      <c r="F3" s="67" t="s">
        <v>123</v>
      </c>
      <c r="G3" s="67" t="s">
        <v>108</v>
      </c>
      <c r="H3" s="67" t="s">
        <v>413</v>
      </c>
      <c r="I3" s="67" t="s">
        <v>414</v>
      </c>
      <c r="J3" s="5" t="s">
        <v>8</v>
      </c>
    </row>
    <row r="4" spans="1:15">
      <c r="A4" s="12" t="s">
        <v>9</v>
      </c>
      <c r="B4" s="15" t="s">
        <v>410</v>
      </c>
      <c r="C4" s="166" t="s">
        <v>418</v>
      </c>
      <c r="D4" s="165" t="s">
        <v>420</v>
      </c>
      <c r="E4" s="176"/>
      <c r="F4" s="77"/>
      <c r="G4" s="122" t="s">
        <v>421</v>
      </c>
      <c r="H4" s="108"/>
      <c r="I4" s="186" t="s">
        <v>415</v>
      </c>
      <c r="J4" s="27"/>
      <c r="L4" s="69" t="s">
        <v>162</v>
      </c>
      <c r="M4" s="21"/>
    </row>
    <row r="5" spans="1:15">
      <c r="A5" s="14" t="s">
        <v>10</v>
      </c>
      <c r="B5" s="15" t="s">
        <v>47</v>
      </c>
      <c r="C5" s="155"/>
      <c r="D5" s="144" t="s">
        <v>417</v>
      </c>
      <c r="E5" s="28" t="s">
        <v>417</v>
      </c>
      <c r="F5" s="76"/>
      <c r="G5" s="76"/>
      <c r="H5" s="76"/>
      <c r="I5" s="121" t="s">
        <v>415</v>
      </c>
      <c r="J5" s="29" t="s">
        <v>411</v>
      </c>
      <c r="L5"/>
      <c r="M5" s="21"/>
    </row>
    <row r="6" spans="1:15">
      <c r="A6" s="14" t="s">
        <v>11</v>
      </c>
      <c r="B6" s="15" t="s">
        <v>48</v>
      </c>
      <c r="C6" s="153" t="s">
        <v>417</v>
      </c>
      <c r="D6" s="143"/>
      <c r="E6" s="28" t="s">
        <v>417</v>
      </c>
      <c r="F6" s="76"/>
      <c r="G6" s="103" t="s">
        <v>419</v>
      </c>
      <c r="H6" s="76"/>
      <c r="I6" s="124"/>
      <c r="J6" s="29" t="s">
        <v>411</v>
      </c>
      <c r="L6" s="84" t="s">
        <v>163</v>
      </c>
      <c r="M6" s="85" t="s">
        <v>164</v>
      </c>
      <c r="N6" s="84" t="s">
        <v>165</v>
      </c>
      <c r="O6" s="115" t="s">
        <v>166</v>
      </c>
    </row>
    <row r="7" spans="1:15">
      <c r="A7" s="14" t="s">
        <v>12</v>
      </c>
      <c r="B7" s="15" t="s">
        <v>49</v>
      </c>
      <c r="C7" s="155"/>
      <c r="D7" s="144" t="s">
        <v>417</v>
      </c>
      <c r="E7" s="28" t="s">
        <v>418</v>
      </c>
      <c r="F7" s="103" t="s">
        <v>419</v>
      </c>
      <c r="G7" s="76"/>
      <c r="H7" s="76"/>
      <c r="I7" s="124"/>
      <c r="J7" s="29" t="s">
        <v>411</v>
      </c>
      <c r="L7" s="80" t="s">
        <v>7</v>
      </c>
      <c r="M7" s="79">
        <f>(910*8)*0</f>
        <v>0</v>
      </c>
      <c r="N7" s="80">
        <f>(620*0)+(940*0)</f>
        <v>0</v>
      </c>
      <c r="O7" s="116">
        <f>M7+N7</f>
        <v>0</v>
      </c>
    </row>
    <row r="8" spans="1:15">
      <c r="A8" s="14" t="s">
        <v>13</v>
      </c>
      <c r="B8" s="15" t="s">
        <v>50</v>
      </c>
      <c r="C8" s="155"/>
      <c r="D8" s="144" t="s">
        <v>417</v>
      </c>
      <c r="E8" s="28" t="s">
        <v>417</v>
      </c>
      <c r="F8" s="103" t="s">
        <v>419</v>
      </c>
      <c r="G8" s="74"/>
      <c r="H8" s="76"/>
      <c r="I8" s="124"/>
      <c r="J8" s="29" t="s">
        <v>411</v>
      </c>
      <c r="L8" s="80" t="s">
        <v>5</v>
      </c>
      <c r="M8" s="79">
        <f>(910*8)*0</f>
        <v>0</v>
      </c>
      <c r="N8" s="80">
        <f>(320*0)+(720*0)</f>
        <v>0</v>
      </c>
      <c r="O8" s="116">
        <f>M8+N8</f>
        <v>0</v>
      </c>
    </row>
    <row r="9" spans="1:15">
      <c r="A9" s="10" t="s">
        <v>14</v>
      </c>
      <c r="B9" s="56" t="s">
        <v>51</v>
      </c>
      <c r="C9" s="155"/>
      <c r="D9" s="144" t="s">
        <v>417</v>
      </c>
      <c r="E9" s="28" t="s">
        <v>417</v>
      </c>
      <c r="F9" s="103" t="s">
        <v>422</v>
      </c>
      <c r="G9" s="103" t="s">
        <v>419</v>
      </c>
      <c r="H9" s="76"/>
      <c r="I9" s="124"/>
      <c r="J9" s="29"/>
      <c r="L9" s="80" t="s">
        <v>121</v>
      </c>
      <c r="M9" s="82">
        <f>(910*8)*0</f>
        <v>0</v>
      </c>
      <c r="N9" s="80">
        <f>(742*0)+(432*0)</f>
        <v>0</v>
      </c>
      <c r="O9" s="116">
        <f>M9+N9</f>
        <v>0</v>
      </c>
    </row>
    <row r="10" spans="1:15">
      <c r="A10" s="11" t="s">
        <v>15</v>
      </c>
      <c r="B10" s="55" t="s">
        <v>52</v>
      </c>
      <c r="C10" s="170"/>
      <c r="D10" s="144" t="s">
        <v>417</v>
      </c>
      <c r="E10" s="28" t="s">
        <v>417</v>
      </c>
      <c r="F10" s="103" t="s">
        <v>419</v>
      </c>
      <c r="G10" s="76"/>
      <c r="H10" s="76"/>
      <c r="I10" s="124"/>
      <c r="J10" s="29"/>
      <c r="L10" s="80" t="s">
        <v>414</v>
      </c>
      <c r="M10" s="82">
        <f>(910*8)*0</f>
        <v>0</v>
      </c>
      <c r="N10" s="80">
        <f>400*0</f>
        <v>0</v>
      </c>
      <c r="O10" s="116">
        <f>M10+N10</f>
        <v>0</v>
      </c>
    </row>
    <row r="11" spans="1:15">
      <c r="A11" s="11" t="s">
        <v>16</v>
      </c>
      <c r="B11" s="15" t="s">
        <v>53</v>
      </c>
      <c r="C11" s="153" t="s">
        <v>417</v>
      </c>
      <c r="D11" s="143"/>
      <c r="E11" s="28" t="s">
        <v>417</v>
      </c>
      <c r="F11" s="74"/>
      <c r="G11" s="103" t="s">
        <v>428</v>
      </c>
      <c r="H11" s="76"/>
      <c r="I11" s="121" t="s">
        <v>415</v>
      </c>
      <c r="J11" s="29"/>
      <c r="L11"/>
      <c r="M11" s="21"/>
    </row>
    <row r="12" spans="1:15">
      <c r="A12" s="11" t="s">
        <v>17</v>
      </c>
      <c r="B12" s="15" t="s">
        <v>47</v>
      </c>
      <c r="C12" s="153" t="s">
        <v>417</v>
      </c>
      <c r="D12" s="144" t="s">
        <v>420</v>
      </c>
      <c r="E12" s="63"/>
      <c r="F12" s="103" t="s">
        <v>430</v>
      </c>
      <c r="G12" s="76"/>
      <c r="H12" s="76"/>
      <c r="I12" s="124"/>
      <c r="J12" s="29"/>
      <c r="L12"/>
      <c r="M12" s="21"/>
    </row>
    <row r="13" spans="1:15">
      <c r="A13" s="12" t="s">
        <v>18</v>
      </c>
      <c r="B13" s="15" t="s">
        <v>48</v>
      </c>
      <c r="C13" s="153" t="s">
        <v>417</v>
      </c>
      <c r="D13" s="144" t="s">
        <v>420</v>
      </c>
      <c r="E13" s="63"/>
      <c r="F13" s="103" t="s">
        <v>419</v>
      </c>
      <c r="G13" s="103" t="s">
        <v>431</v>
      </c>
      <c r="H13" s="76"/>
      <c r="I13" s="121" t="s">
        <v>429</v>
      </c>
      <c r="J13" s="29" t="s">
        <v>432</v>
      </c>
      <c r="L13" s="83" t="s">
        <v>165</v>
      </c>
      <c r="M13" s="21"/>
    </row>
    <row r="14" spans="1:15">
      <c r="A14" s="14" t="s">
        <v>19</v>
      </c>
      <c r="B14" s="55" t="s">
        <v>49</v>
      </c>
      <c r="C14" s="153" t="s">
        <v>417</v>
      </c>
      <c r="D14" s="144" t="s">
        <v>417</v>
      </c>
      <c r="E14" s="28" t="s">
        <v>417</v>
      </c>
      <c r="F14" s="103" t="s">
        <v>421</v>
      </c>
      <c r="G14" s="103" t="s">
        <v>419</v>
      </c>
      <c r="H14" s="76"/>
      <c r="I14" s="124"/>
      <c r="J14" s="29" t="s">
        <v>412</v>
      </c>
      <c r="L14" s="98" t="s">
        <v>7</v>
      </c>
      <c r="M14" s="21" t="s">
        <v>169</v>
      </c>
    </row>
    <row r="15" spans="1:15">
      <c r="A15" s="14" t="s">
        <v>20</v>
      </c>
      <c r="B15" s="15" t="s">
        <v>50</v>
      </c>
      <c r="C15" s="153" t="s">
        <v>417</v>
      </c>
      <c r="D15" s="144" t="s">
        <v>417</v>
      </c>
      <c r="E15" s="28" t="s">
        <v>417</v>
      </c>
      <c r="F15" s="76"/>
      <c r="G15" s="103" t="s">
        <v>419</v>
      </c>
      <c r="H15" s="76"/>
      <c r="I15" s="121" t="s">
        <v>415</v>
      </c>
      <c r="J15" s="29" t="s">
        <v>412</v>
      </c>
      <c r="L15" s="181"/>
      <c r="M15" s="182" t="s">
        <v>170</v>
      </c>
      <c r="N15" s="182"/>
      <c r="O15" s="182"/>
    </row>
    <row r="16" spans="1:15">
      <c r="A16" s="10" t="s">
        <v>21</v>
      </c>
      <c r="B16" s="56" t="s">
        <v>51</v>
      </c>
      <c r="C16" s="153" t="s">
        <v>417</v>
      </c>
      <c r="D16" s="144" t="s">
        <v>417</v>
      </c>
      <c r="E16" s="28" t="s">
        <v>417</v>
      </c>
      <c r="F16" s="103" t="s">
        <v>421</v>
      </c>
      <c r="G16" s="103" t="s">
        <v>419</v>
      </c>
      <c r="H16" s="76"/>
      <c r="I16" s="124"/>
      <c r="J16" s="29" t="s">
        <v>412</v>
      </c>
      <c r="L16" s="180" t="s">
        <v>123</v>
      </c>
      <c r="M16" s="21" t="s">
        <v>378</v>
      </c>
    </row>
    <row r="17" spans="1:15">
      <c r="A17" s="12" t="s">
        <v>22</v>
      </c>
      <c r="B17" s="55" t="s">
        <v>52</v>
      </c>
      <c r="C17" s="153" t="s">
        <v>417</v>
      </c>
      <c r="D17" s="144" t="s">
        <v>417</v>
      </c>
      <c r="E17" s="28" t="s">
        <v>417</v>
      </c>
      <c r="F17" s="103" t="s">
        <v>421</v>
      </c>
      <c r="G17" s="76"/>
      <c r="H17" s="76"/>
      <c r="I17" s="124"/>
      <c r="J17" s="29" t="s">
        <v>412</v>
      </c>
      <c r="L17" s="99"/>
      <c r="M17" s="21" t="s">
        <v>377</v>
      </c>
    </row>
    <row r="18" spans="1:15">
      <c r="A18" s="10" t="s">
        <v>23</v>
      </c>
      <c r="B18" s="15" t="s">
        <v>53</v>
      </c>
      <c r="C18" s="153" t="s">
        <v>417</v>
      </c>
      <c r="D18" s="157"/>
      <c r="E18" s="28" t="s">
        <v>417</v>
      </c>
      <c r="F18" s="76"/>
      <c r="G18" s="103" t="s">
        <v>421</v>
      </c>
      <c r="H18" s="76"/>
      <c r="I18" s="124"/>
      <c r="J18" s="29"/>
      <c r="L18" s="119" t="s">
        <v>121</v>
      </c>
      <c r="M18" s="120" t="s">
        <v>173</v>
      </c>
      <c r="N18" s="118"/>
      <c r="O18" s="118"/>
    </row>
    <row r="19" spans="1:15">
      <c r="A19" s="12" t="s">
        <v>24</v>
      </c>
      <c r="B19" s="15" t="s">
        <v>47</v>
      </c>
      <c r="C19" s="153" t="s">
        <v>417</v>
      </c>
      <c r="D19" s="157"/>
      <c r="E19" s="28" t="s">
        <v>417</v>
      </c>
      <c r="F19" s="76"/>
      <c r="G19" s="76"/>
      <c r="H19" s="76"/>
      <c r="I19" s="121" t="s">
        <v>416</v>
      </c>
      <c r="J19" s="35"/>
      <c r="L19" s="181"/>
      <c r="M19" s="187" t="s">
        <v>174</v>
      </c>
      <c r="N19" s="182"/>
      <c r="O19" s="182"/>
    </row>
    <row r="20" spans="1:15">
      <c r="A20" s="10" t="s">
        <v>25</v>
      </c>
      <c r="B20" s="15" t="s">
        <v>48</v>
      </c>
      <c r="C20" s="155"/>
      <c r="D20" s="144" t="s">
        <v>423</v>
      </c>
      <c r="E20" s="28" t="s">
        <v>417</v>
      </c>
      <c r="F20" s="76"/>
      <c r="G20" s="103" t="s">
        <v>419</v>
      </c>
      <c r="H20" s="76"/>
      <c r="I20" s="124"/>
      <c r="J20" s="35"/>
      <c r="L20" s="188" t="s">
        <v>414</v>
      </c>
      <c r="M20" s="97" t="s">
        <v>427</v>
      </c>
    </row>
    <row r="21" spans="1:15">
      <c r="A21" s="10" t="s">
        <v>26</v>
      </c>
      <c r="B21" s="15" t="s">
        <v>49</v>
      </c>
      <c r="C21" s="153" t="s">
        <v>417</v>
      </c>
      <c r="D21" s="144" t="s">
        <v>420</v>
      </c>
      <c r="E21" s="63"/>
      <c r="F21" s="103" t="s">
        <v>424</v>
      </c>
      <c r="G21" s="103" t="s">
        <v>419</v>
      </c>
      <c r="H21" s="76"/>
      <c r="I21" s="124"/>
      <c r="J21" s="35"/>
    </row>
    <row r="22" spans="1:15">
      <c r="A22" s="12" t="s">
        <v>27</v>
      </c>
      <c r="B22" s="15" t="s">
        <v>50</v>
      </c>
      <c r="C22" s="153" t="s">
        <v>417</v>
      </c>
      <c r="D22" s="144" t="s">
        <v>420</v>
      </c>
      <c r="E22" s="63"/>
      <c r="F22" s="103" t="s">
        <v>424</v>
      </c>
      <c r="G22" s="103" t="s">
        <v>419</v>
      </c>
      <c r="H22" s="76"/>
      <c r="I22" s="121" t="s">
        <v>416</v>
      </c>
      <c r="J22" s="35" t="s">
        <v>339</v>
      </c>
    </row>
    <row r="23" spans="1:15">
      <c r="A23" s="10" t="s">
        <v>29</v>
      </c>
      <c r="B23" s="56" t="s">
        <v>51</v>
      </c>
      <c r="C23" s="153" t="s">
        <v>417</v>
      </c>
      <c r="D23" s="143"/>
      <c r="E23" s="28" t="s">
        <v>417</v>
      </c>
      <c r="F23" s="103" t="s">
        <v>422</v>
      </c>
      <c r="G23" s="103" t="s">
        <v>419</v>
      </c>
      <c r="H23" s="76"/>
      <c r="I23" s="124"/>
      <c r="J23" s="35" t="s">
        <v>379</v>
      </c>
    </row>
    <row r="24" spans="1:15">
      <c r="A24" s="11" t="s">
        <v>31</v>
      </c>
      <c r="B24" s="55" t="s">
        <v>52</v>
      </c>
      <c r="C24" s="153" t="s">
        <v>417</v>
      </c>
      <c r="D24" s="143"/>
      <c r="E24" s="28" t="s">
        <v>417</v>
      </c>
      <c r="F24" s="76"/>
      <c r="G24" s="103" t="s">
        <v>419</v>
      </c>
      <c r="H24" s="76"/>
      <c r="I24" s="124"/>
      <c r="J24" s="35"/>
    </row>
    <row r="25" spans="1:15">
      <c r="A25" s="12" t="s">
        <v>32</v>
      </c>
      <c r="B25" s="15" t="s">
        <v>53</v>
      </c>
      <c r="C25" s="155"/>
      <c r="D25" s="144" t="s">
        <v>417</v>
      </c>
      <c r="E25" s="28" t="s">
        <v>417</v>
      </c>
      <c r="F25" s="76"/>
      <c r="G25" s="76"/>
      <c r="H25" s="76"/>
      <c r="I25" s="121" t="s">
        <v>416</v>
      </c>
      <c r="J25" s="35"/>
    </row>
    <row r="26" spans="1:15">
      <c r="A26" s="10" t="s">
        <v>33</v>
      </c>
      <c r="B26" s="15" t="s">
        <v>47</v>
      </c>
      <c r="C26" s="153" t="s">
        <v>417</v>
      </c>
      <c r="D26" s="144" t="s">
        <v>420</v>
      </c>
      <c r="E26" s="63"/>
      <c r="F26" s="74" t="s">
        <v>422</v>
      </c>
      <c r="G26" s="103" t="s">
        <v>419</v>
      </c>
      <c r="H26" s="76"/>
      <c r="I26" s="124"/>
      <c r="J26" s="35" t="s">
        <v>433</v>
      </c>
    </row>
    <row r="27" spans="1:15">
      <c r="A27" s="12" t="s">
        <v>34</v>
      </c>
      <c r="B27" s="15" t="s">
        <v>48</v>
      </c>
      <c r="C27" s="153" t="s">
        <v>417</v>
      </c>
      <c r="D27" s="144" t="s">
        <v>420</v>
      </c>
      <c r="E27" s="63"/>
      <c r="F27" s="76"/>
      <c r="G27" s="74"/>
      <c r="H27" s="76"/>
      <c r="I27" s="121" t="s">
        <v>416</v>
      </c>
      <c r="J27" s="35"/>
    </row>
    <row r="28" spans="1:15">
      <c r="A28" s="10" t="s">
        <v>35</v>
      </c>
      <c r="B28" s="15" t="s">
        <v>49</v>
      </c>
      <c r="C28" s="153" t="s">
        <v>417</v>
      </c>
      <c r="D28" s="143"/>
      <c r="E28" s="28" t="s">
        <v>417</v>
      </c>
      <c r="F28" s="103" t="s">
        <v>422</v>
      </c>
      <c r="G28" s="103" t="s">
        <v>419</v>
      </c>
      <c r="H28" s="76"/>
      <c r="I28" s="124"/>
      <c r="J28" s="35"/>
    </row>
    <row r="29" spans="1:15">
      <c r="A29" s="12" t="s">
        <v>36</v>
      </c>
      <c r="B29" s="15" t="s">
        <v>50</v>
      </c>
      <c r="C29" s="155"/>
      <c r="D29" s="144" t="s">
        <v>417</v>
      </c>
      <c r="E29" s="28" t="s">
        <v>417</v>
      </c>
      <c r="F29" s="74"/>
      <c r="G29" s="103" t="s">
        <v>419</v>
      </c>
      <c r="H29" s="76"/>
      <c r="I29" s="121" t="s">
        <v>416</v>
      </c>
      <c r="J29" s="35"/>
    </row>
    <row r="30" spans="1:15">
      <c r="A30" s="10" t="s">
        <v>37</v>
      </c>
      <c r="B30" s="56" t="s">
        <v>51</v>
      </c>
      <c r="C30" s="153" t="s">
        <v>417</v>
      </c>
      <c r="D30" s="144" t="s">
        <v>420</v>
      </c>
      <c r="E30" s="63"/>
      <c r="F30" s="103" t="s">
        <v>419</v>
      </c>
      <c r="G30" s="103" t="s">
        <v>422</v>
      </c>
      <c r="H30" s="76"/>
      <c r="I30" s="124"/>
      <c r="J30" s="35"/>
    </row>
    <row r="31" spans="1:15">
      <c r="A31" s="12" t="s">
        <v>38</v>
      </c>
      <c r="B31" s="55" t="s">
        <v>52</v>
      </c>
      <c r="C31" s="153" t="s">
        <v>417</v>
      </c>
      <c r="D31" s="144" t="s">
        <v>417</v>
      </c>
      <c r="E31" s="28" t="s">
        <v>417</v>
      </c>
      <c r="F31" s="103" t="s">
        <v>419</v>
      </c>
      <c r="G31" s="103" t="s">
        <v>426</v>
      </c>
      <c r="H31" s="76"/>
      <c r="I31" s="124"/>
      <c r="J31" s="35"/>
    </row>
    <row r="32" spans="1:15" ht="12.75" customHeight="1" thickBot="1">
      <c r="A32" s="133" t="s">
        <v>39</v>
      </c>
      <c r="B32" s="22" t="s">
        <v>53</v>
      </c>
      <c r="C32" s="189" t="s">
        <v>417</v>
      </c>
      <c r="D32" s="191"/>
      <c r="E32" s="41" t="s">
        <v>417</v>
      </c>
      <c r="F32" s="159"/>
      <c r="G32" s="159"/>
      <c r="H32" s="159"/>
      <c r="I32" s="86" t="s">
        <v>416</v>
      </c>
      <c r="J32" s="190"/>
    </row>
    <row r="33" spans="1:10">
      <c r="A33" s="18" t="s">
        <v>341</v>
      </c>
      <c r="B33" s="6"/>
      <c r="C33" s="6"/>
      <c r="D33" s="6"/>
      <c r="E33" s="6"/>
      <c r="F33" s="6"/>
      <c r="G33" s="6"/>
      <c r="H33" s="6"/>
      <c r="I33" s="6"/>
      <c r="J33" s="7"/>
    </row>
    <row r="34" spans="1:10">
      <c r="A34" s="19" t="s">
        <v>342</v>
      </c>
      <c r="B34" s="9"/>
      <c r="C34" s="1"/>
      <c r="D34" s="1"/>
      <c r="E34" s="1"/>
      <c r="F34" s="1"/>
      <c r="G34" s="1"/>
      <c r="H34" s="1"/>
      <c r="I34" s="1"/>
      <c r="J34" s="1"/>
    </row>
  </sheetData>
  <phoneticPr fontId="24"/>
  <pageMargins left="0.7" right="0.7" top="0.75" bottom="0.75" header="0.3" footer="0.3"/>
  <pageSetup paperSize="9" orientation="portrait" horizont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36"/>
  <sheetViews>
    <sheetView workbookViewId="0">
      <selection activeCell="D13" sqref="D13"/>
    </sheetView>
  </sheetViews>
  <sheetFormatPr defaultRowHeight="13.5"/>
  <cols>
    <col min="1" max="1" width="4.75" style="16" customWidth="1"/>
    <col min="2" max="2" width="4.125" customWidth="1"/>
    <col min="3" max="9" width="3.625" customWidth="1"/>
    <col min="10" max="10" width="19" customWidth="1"/>
    <col min="12" max="12" width="9" style="21"/>
  </cols>
  <sheetData>
    <row r="1" spans="1:15">
      <c r="B1" s="69" t="s">
        <v>62</v>
      </c>
    </row>
    <row r="2" spans="1:15" ht="14.25" thickBot="1">
      <c r="C2" t="s">
        <v>435</v>
      </c>
      <c r="D2" t="s">
        <v>435</v>
      </c>
      <c r="E2" t="s">
        <v>436</v>
      </c>
      <c r="G2" s="113"/>
      <c r="H2" s="113"/>
      <c r="I2" s="113"/>
    </row>
    <row r="3" spans="1:15" ht="14.25" thickBot="1">
      <c r="A3" s="2" t="s">
        <v>0</v>
      </c>
      <c r="B3" s="3" t="s">
        <v>1</v>
      </c>
      <c r="C3" s="140" t="s">
        <v>42</v>
      </c>
      <c r="D3" s="140" t="s">
        <v>43</v>
      </c>
      <c r="E3" s="24" t="s">
        <v>66</v>
      </c>
      <c r="F3" s="67" t="s">
        <v>123</v>
      </c>
      <c r="G3" s="67" t="s">
        <v>108</v>
      </c>
      <c r="H3" s="67" t="s">
        <v>7</v>
      </c>
      <c r="I3" s="67" t="s">
        <v>414</v>
      </c>
      <c r="J3" s="5" t="s">
        <v>8</v>
      </c>
    </row>
    <row r="4" spans="1:15">
      <c r="A4" s="12" t="s">
        <v>9</v>
      </c>
      <c r="B4" s="15" t="s">
        <v>381</v>
      </c>
      <c r="C4" s="171"/>
      <c r="D4" s="165" t="s">
        <v>437</v>
      </c>
      <c r="E4" s="65" t="s">
        <v>437</v>
      </c>
      <c r="F4" s="108"/>
      <c r="G4" s="122" t="s">
        <v>449</v>
      </c>
      <c r="H4" s="108"/>
      <c r="I4" s="94" t="s">
        <v>445</v>
      </c>
      <c r="J4" s="27" t="s">
        <v>448</v>
      </c>
      <c r="L4" s="69" t="s">
        <v>162</v>
      </c>
      <c r="M4" s="21"/>
    </row>
    <row r="5" spans="1:15">
      <c r="A5" s="14" t="s">
        <v>10</v>
      </c>
      <c r="B5" s="15" t="s">
        <v>48</v>
      </c>
      <c r="C5" s="153" t="s">
        <v>440</v>
      </c>
      <c r="D5" s="144" t="s">
        <v>441</v>
      </c>
      <c r="E5" s="64"/>
      <c r="F5" s="74"/>
      <c r="G5" s="76"/>
      <c r="H5" s="76"/>
      <c r="I5" s="192" t="s">
        <v>442</v>
      </c>
      <c r="J5" s="29" t="s">
        <v>434</v>
      </c>
      <c r="L5"/>
      <c r="M5" s="21"/>
    </row>
    <row r="6" spans="1:15">
      <c r="A6" s="14" t="s">
        <v>11</v>
      </c>
      <c r="B6" s="15" t="s">
        <v>49</v>
      </c>
      <c r="C6" s="153" t="s">
        <v>440</v>
      </c>
      <c r="D6" s="144" t="s">
        <v>441</v>
      </c>
      <c r="E6" s="64"/>
      <c r="F6" s="76"/>
      <c r="G6" s="103" t="s">
        <v>439</v>
      </c>
      <c r="H6" s="76"/>
      <c r="I6" s="124"/>
      <c r="J6" s="29" t="s">
        <v>434</v>
      </c>
      <c r="L6" s="84" t="s">
        <v>163</v>
      </c>
      <c r="M6" s="85" t="s">
        <v>164</v>
      </c>
      <c r="N6" s="84" t="s">
        <v>165</v>
      </c>
      <c r="O6" s="115" t="s">
        <v>166</v>
      </c>
    </row>
    <row r="7" spans="1:15">
      <c r="A7" s="14" t="s">
        <v>12</v>
      </c>
      <c r="B7" s="15" t="s">
        <v>50</v>
      </c>
      <c r="C7" s="153" t="s">
        <v>440</v>
      </c>
      <c r="D7" s="144" t="s">
        <v>441</v>
      </c>
      <c r="E7" s="64"/>
      <c r="F7" s="74"/>
      <c r="G7" s="103" t="s">
        <v>451</v>
      </c>
      <c r="H7" s="76"/>
      <c r="I7" s="124"/>
      <c r="J7" s="29" t="s">
        <v>450</v>
      </c>
      <c r="L7" s="80" t="s">
        <v>7</v>
      </c>
      <c r="M7" s="79">
        <f>(910*8)*0</f>
        <v>0</v>
      </c>
      <c r="N7" s="80">
        <f>(620*0)+(940*0)</f>
        <v>0</v>
      </c>
      <c r="O7" s="116">
        <f>M7+N7</f>
        <v>0</v>
      </c>
    </row>
    <row r="8" spans="1:15">
      <c r="A8" s="14" t="s">
        <v>13</v>
      </c>
      <c r="B8" s="56" t="s">
        <v>51</v>
      </c>
      <c r="C8" s="153" t="s">
        <v>440</v>
      </c>
      <c r="D8" s="143"/>
      <c r="E8" s="28" t="s">
        <v>440</v>
      </c>
      <c r="F8" s="76"/>
      <c r="G8" s="103" t="s">
        <v>444</v>
      </c>
      <c r="H8" s="76"/>
      <c r="I8" s="124"/>
      <c r="J8" s="29" t="s">
        <v>446</v>
      </c>
      <c r="L8" s="80" t="s">
        <v>5</v>
      </c>
      <c r="M8" s="79">
        <f>(910*8)*0</f>
        <v>0</v>
      </c>
      <c r="N8" s="80">
        <f>(320*0)+(720*0)</f>
        <v>0</v>
      </c>
      <c r="O8" s="116">
        <f>M8+N8</f>
        <v>0</v>
      </c>
    </row>
    <row r="9" spans="1:15">
      <c r="A9" s="10" t="s">
        <v>14</v>
      </c>
      <c r="B9" s="55" t="s">
        <v>52</v>
      </c>
      <c r="C9" s="153" t="s">
        <v>440</v>
      </c>
      <c r="D9" s="143"/>
      <c r="E9" s="28" t="s">
        <v>440</v>
      </c>
      <c r="F9" s="103" t="s">
        <v>441</v>
      </c>
      <c r="G9" s="103" t="s">
        <v>442</v>
      </c>
      <c r="H9" s="76"/>
      <c r="I9" s="124"/>
      <c r="J9" s="29"/>
      <c r="L9" s="80" t="s">
        <v>121</v>
      </c>
      <c r="M9" s="82">
        <f>(910*8)*0</f>
        <v>0</v>
      </c>
      <c r="N9" s="80">
        <f>(742*0)+(432*0)</f>
        <v>0</v>
      </c>
      <c r="O9" s="116">
        <f>M9+N9</f>
        <v>0</v>
      </c>
    </row>
    <row r="10" spans="1:15">
      <c r="A10" s="11" t="s">
        <v>15</v>
      </c>
      <c r="B10" s="15" t="s">
        <v>53</v>
      </c>
      <c r="C10" s="170"/>
      <c r="D10" s="144" t="s">
        <v>440</v>
      </c>
      <c r="E10" s="28" t="s">
        <v>440</v>
      </c>
      <c r="F10" s="103" t="s">
        <v>441</v>
      </c>
      <c r="G10" s="74"/>
      <c r="H10" s="76"/>
      <c r="I10" s="192" t="s">
        <v>439</v>
      </c>
      <c r="J10" s="29" t="s">
        <v>443</v>
      </c>
      <c r="L10" s="80" t="s">
        <v>414</v>
      </c>
      <c r="M10" s="82">
        <f>(910*8)*0</f>
        <v>0</v>
      </c>
      <c r="N10" s="80">
        <f>400*0</f>
        <v>0</v>
      </c>
      <c r="O10" s="116">
        <f>M10+N10</f>
        <v>0</v>
      </c>
    </row>
    <row r="11" spans="1:15">
      <c r="A11" s="11" t="s">
        <v>16</v>
      </c>
      <c r="B11" s="15" t="s">
        <v>47</v>
      </c>
      <c r="C11" s="170"/>
      <c r="D11" s="144" t="s">
        <v>440</v>
      </c>
      <c r="E11" s="28" t="s">
        <v>440</v>
      </c>
      <c r="F11" s="103" t="s">
        <v>441</v>
      </c>
      <c r="G11" s="76"/>
      <c r="H11" s="76"/>
      <c r="I11" s="192" t="s">
        <v>439</v>
      </c>
      <c r="J11" s="29" t="s">
        <v>443</v>
      </c>
      <c r="L11"/>
      <c r="M11" s="21"/>
    </row>
    <row r="12" spans="1:15">
      <c r="A12" s="11" t="s">
        <v>17</v>
      </c>
      <c r="B12" s="15" t="s">
        <v>48</v>
      </c>
      <c r="C12" s="170"/>
      <c r="D12" s="144" t="s">
        <v>440</v>
      </c>
      <c r="E12" s="28" t="s">
        <v>440</v>
      </c>
      <c r="F12" s="74"/>
      <c r="G12" s="103" t="s">
        <v>444</v>
      </c>
      <c r="H12" s="76"/>
      <c r="I12" s="192" t="s">
        <v>445</v>
      </c>
      <c r="J12" s="29" t="s">
        <v>443</v>
      </c>
      <c r="L12"/>
      <c r="M12" s="21"/>
    </row>
    <row r="13" spans="1:15">
      <c r="A13" s="12" t="s">
        <v>18</v>
      </c>
      <c r="B13" s="15" t="s">
        <v>49</v>
      </c>
      <c r="C13" s="153" t="s">
        <v>437</v>
      </c>
      <c r="D13" s="157"/>
      <c r="E13" s="28" t="s">
        <v>440</v>
      </c>
      <c r="F13" s="74"/>
      <c r="G13" s="103" t="s">
        <v>442</v>
      </c>
      <c r="H13" s="76"/>
      <c r="I13" s="124"/>
      <c r="J13" s="29"/>
      <c r="L13" s="83" t="s">
        <v>165</v>
      </c>
      <c r="M13" s="21"/>
    </row>
    <row r="14" spans="1:15">
      <c r="A14" s="14" t="s">
        <v>19</v>
      </c>
      <c r="B14" s="15" t="s">
        <v>50</v>
      </c>
      <c r="C14" s="153" t="s">
        <v>440</v>
      </c>
      <c r="D14" s="144" t="s">
        <v>441</v>
      </c>
      <c r="E14" s="63"/>
      <c r="F14" s="76"/>
      <c r="G14" s="103" t="s">
        <v>442</v>
      </c>
      <c r="H14" s="76"/>
      <c r="I14" s="124"/>
      <c r="J14" s="29"/>
      <c r="L14" s="98" t="s">
        <v>7</v>
      </c>
      <c r="M14" s="21" t="s">
        <v>169</v>
      </c>
    </row>
    <row r="15" spans="1:15">
      <c r="A15" s="14" t="s">
        <v>20</v>
      </c>
      <c r="B15" s="56" t="s">
        <v>51</v>
      </c>
      <c r="C15" s="155"/>
      <c r="D15" s="144" t="s">
        <v>440</v>
      </c>
      <c r="E15" s="28" t="s">
        <v>440</v>
      </c>
      <c r="F15" s="103" t="s">
        <v>441</v>
      </c>
      <c r="G15" s="103" t="s">
        <v>438</v>
      </c>
      <c r="H15" s="76"/>
      <c r="I15" s="124"/>
      <c r="J15" s="29" t="s">
        <v>446</v>
      </c>
      <c r="L15" s="181"/>
      <c r="M15" s="182" t="s">
        <v>170</v>
      </c>
      <c r="N15" s="182"/>
      <c r="O15" s="182"/>
    </row>
    <row r="16" spans="1:15">
      <c r="A16" s="10" t="s">
        <v>21</v>
      </c>
      <c r="B16" s="55" t="s">
        <v>52</v>
      </c>
      <c r="C16" s="153" t="s">
        <v>440</v>
      </c>
      <c r="D16" s="144" t="s">
        <v>441</v>
      </c>
      <c r="E16" s="28" t="s">
        <v>437</v>
      </c>
      <c r="F16" s="76"/>
      <c r="G16" s="103" t="s">
        <v>439</v>
      </c>
      <c r="H16" s="76"/>
      <c r="I16" s="124"/>
      <c r="J16" s="29" t="s">
        <v>446</v>
      </c>
      <c r="L16" s="180" t="s">
        <v>123</v>
      </c>
      <c r="M16" s="21" t="s">
        <v>378</v>
      </c>
    </row>
    <row r="17" spans="1:15">
      <c r="A17" s="12" t="s">
        <v>22</v>
      </c>
      <c r="B17" s="15" t="s">
        <v>53</v>
      </c>
      <c r="C17" s="153" t="s">
        <v>440</v>
      </c>
      <c r="D17" s="144" t="s">
        <v>441</v>
      </c>
      <c r="E17" s="63"/>
      <c r="F17" s="74"/>
      <c r="G17" s="74"/>
      <c r="H17" s="76"/>
      <c r="I17" s="192" t="s">
        <v>442</v>
      </c>
      <c r="J17" s="29"/>
      <c r="L17" s="99"/>
      <c r="M17" s="21" t="s">
        <v>377</v>
      </c>
    </row>
    <row r="18" spans="1:15">
      <c r="A18" s="10" t="s">
        <v>23</v>
      </c>
      <c r="B18" s="15" t="s">
        <v>47</v>
      </c>
      <c r="C18" s="153" t="s">
        <v>437</v>
      </c>
      <c r="D18" s="143"/>
      <c r="E18" s="28" t="s">
        <v>437</v>
      </c>
      <c r="F18" s="74"/>
      <c r="G18" s="74"/>
      <c r="H18" s="76"/>
      <c r="I18" s="192" t="s">
        <v>442</v>
      </c>
      <c r="J18" s="29"/>
      <c r="L18" s="119" t="s">
        <v>121</v>
      </c>
      <c r="M18" s="120" t="s">
        <v>173</v>
      </c>
      <c r="N18" s="118"/>
      <c r="O18" s="118"/>
    </row>
    <row r="19" spans="1:15">
      <c r="A19" s="12" t="s">
        <v>24</v>
      </c>
      <c r="B19" s="15" t="s">
        <v>48</v>
      </c>
      <c r="C19" s="155"/>
      <c r="D19" s="144" t="s">
        <v>437</v>
      </c>
      <c r="E19" s="28" t="s">
        <v>437</v>
      </c>
      <c r="F19" s="103" t="s">
        <v>438</v>
      </c>
      <c r="G19" s="74"/>
      <c r="H19" s="76"/>
      <c r="I19" s="124"/>
      <c r="J19" s="29"/>
      <c r="L19" s="181"/>
      <c r="M19" s="187" t="s">
        <v>174</v>
      </c>
      <c r="N19" s="182"/>
      <c r="O19" s="182"/>
    </row>
    <row r="20" spans="1:15">
      <c r="A20" s="10" t="s">
        <v>25</v>
      </c>
      <c r="B20" s="15" t="s">
        <v>49</v>
      </c>
      <c r="C20" s="153" t="s">
        <v>437</v>
      </c>
      <c r="D20" s="144" t="s">
        <v>441</v>
      </c>
      <c r="E20" s="63"/>
      <c r="F20" s="103" t="s">
        <v>441</v>
      </c>
      <c r="G20" s="103" t="s">
        <v>442</v>
      </c>
      <c r="H20" s="76"/>
      <c r="I20" s="124"/>
      <c r="J20" s="35"/>
      <c r="L20" s="188" t="s">
        <v>414</v>
      </c>
      <c r="M20" s="97" t="s">
        <v>427</v>
      </c>
    </row>
    <row r="21" spans="1:15">
      <c r="A21" s="10" t="s">
        <v>26</v>
      </c>
      <c r="B21" s="15" t="s">
        <v>50</v>
      </c>
      <c r="C21" s="153" t="s">
        <v>440</v>
      </c>
      <c r="D21" s="144" t="s">
        <v>440</v>
      </c>
      <c r="E21" s="28" t="s">
        <v>440</v>
      </c>
      <c r="F21" s="76"/>
      <c r="G21" s="76"/>
      <c r="H21" s="76"/>
      <c r="I21" s="124"/>
      <c r="J21" s="35"/>
    </row>
    <row r="22" spans="1:15">
      <c r="A22" s="12" t="s">
        <v>27</v>
      </c>
      <c r="B22" s="56" t="s">
        <v>51</v>
      </c>
      <c r="C22" s="153" t="s">
        <v>440</v>
      </c>
      <c r="D22" s="143"/>
      <c r="E22" s="28" t="s">
        <v>440</v>
      </c>
      <c r="F22" s="103" t="s">
        <v>441</v>
      </c>
      <c r="G22" s="103" t="s">
        <v>442</v>
      </c>
      <c r="H22" s="76"/>
      <c r="I22" s="88" t="s">
        <v>438</v>
      </c>
      <c r="J22" s="35" t="s">
        <v>339</v>
      </c>
    </row>
    <row r="23" spans="1:15">
      <c r="A23" s="10" t="s">
        <v>29</v>
      </c>
      <c r="B23" s="55" t="s">
        <v>52</v>
      </c>
      <c r="C23" s="153" t="s">
        <v>440</v>
      </c>
      <c r="D23" s="144" t="s">
        <v>440</v>
      </c>
      <c r="E23" s="28" t="s">
        <v>440</v>
      </c>
      <c r="F23" s="103" t="s">
        <v>441</v>
      </c>
      <c r="G23" s="76"/>
      <c r="H23" s="103" t="s">
        <v>439</v>
      </c>
      <c r="I23" s="124"/>
      <c r="J23" s="35" t="s">
        <v>447</v>
      </c>
    </row>
    <row r="24" spans="1:15">
      <c r="A24" s="11" t="s">
        <v>31</v>
      </c>
      <c r="B24" s="55" t="s">
        <v>53</v>
      </c>
      <c r="C24" s="155"/>
      <c r="D24" s="144" t="s">
        <v>440</v>
      </c>
      <c r="E24" s="28" t="s">
        <v>440</v>
      </c>
      <c r="F24" s="103" t="s">
        <v>441</v>
      </c>
      <c r="G24" s="76"/>
      <c r="H24" s="76"/>
      <c r="I24" s="88" t="s">
        <v>442</v>
      </c>
      <c r="J24" s="35"/>
    </row>
    <row r="25" spans="1:15">
      <c r="A25" s="12" t="s">
        <v>32</v>
      </c>
      <c r="B25" s="15" t="s">
        <v>47</v>
      </c>
      <c r="C25" s="153" t="s">
        <v>437</v>
      </c>
      <c r="D25" s="144" t="s">
        <v>441</v>
      </c>
      <c r="E25" s="64"/>
      <c r="F25" s="103" t="s">
        <v>441</v>
      </c>
      <c r="G25" s="76"/>
      <c r="H25" s="76"/>
      <c r="I25" s="88" t="s">
        <v>442</v>
      </c>
      <c r="J25" s="35"/>
    </row>
    <row r="26" spans="1:15">
      <c r="A26" s="10" t="s">
        <v>33</v>
      </c>
      <c r="B26" s="15" t="s">
        <v>48</v>
      </c>
      <c r="C26" s="153" t="s">
        <v>440</v>
      </c>
      <c r="D26" s="144" t="s">
        <v>441</v>
      </c>
      <c r="E26" s="64"/>
      <c r="F26" s="103" t="s">
        <v>441</v>
      </c>
      <c r="G26" s="103" t="s">
        <v>442</v>
      </c>
      <c r="H26" s="76"/>
      <c r="I26" s="124"/>
      <c r="J26" s="35"/>
    </row>
    <row r="27" spans="1:15">
      <c r="A27" s="12" t="s">
        <v>34</v>
      </c>
      <c r="B27" s="15" t="s">
        <v>49</v>
      </c>
      <c r="C27" s="155"/>
      <c r="D27" s="144" t="s">
        <v>437</v>
      </c>
      <c r="E27" s="28" t="s">
        <v>437</v>
      </c>
      <c r="F27" s="103" t="s">
        <v>441</v>
      </c>
      <c r="G27" s="103" t="s">
        <v>438</v>
      </c>
      <c r="H27" s="76"/>
      <c r="I27" s="88" t="s">
        <v>442</v>
      </c>
      <c r="J27" s="35"/>
    </row>
    <row r="28" spans="1:15">
      <c r="A28" s="10" t="s">
        <v>35</v>
      </c>
      <c r="B28" s="15" t="s">
        <v>50</v>
      </c>
      <c r="C28" s="170"/>
      <c r="D28" s="144" t="s">
        <v>440</v>
      </c>
      <c r="E28" s="28" t="s">
        <v>440</v>
      </c>
      <c r="F28" s="76"/>
      <c r="G28" s="76"/>
      <c r="H28" s="76"/>
      <c r="I28" s="88" t="s">
        <v>438</v>
      </c>
      <c r="J28" s="35"/>
    </row>
    <row r="29" spans="1:15">
      <c r="A29" s="12" t="s">
        <v>36</v>
      </c>
      <c r="B29" s="56" t="s">
        <v>51</v>
      </c>
      <c r="C29" s="153" t="s">
        <v>440</v>
      </c>
      <c r="D29" s="143"/>
      <c r="E29" s="28" t="s">
        <v>440</v>
      </c>
      <c r="F29" s="103" t="s">
        <v>441</v>
      </c>
      <c r="G29" s="103" t="s">
        <v>439</v>
      </c>
      <c r="H29" s="76"/>
      <c r="I29" s="124"/>
      <c r="J29" s="35"/>
    </row>
    <row r="30" spans="1:15">
      <c r="A30" s="10" t="s">
        <v>37</v>
      </c>
      <c r="B30" s="55" t="s">
        <v>52</v>
      </c>
      <c r="C30" s="153" t="s">
        <v>440</v>
      </c>
      <c r="D30" s="143"/>
      <c r="E30" s="28" t="s">
        <v>437</v>
      </c>
      <c r="F30" s="76"/>
      <c r="G30" s="103" t="s">
        <v>442</v>
      </c>
      <c r="H30" s="76"/>
      <c r="I30" s="124"/>
      <c r="J30" s="35"/>
    </row>
    <row r="31" spans="1:15">
      <c r="A31" s="12" t="s">
        <v>38</v>
      </c>
      <c r="B31" s="15" t="s">
        <v>53</v>
      </c>
      <c r="C31" s="153" t="s">
        <v>440</v>
      </c>
      <c r="D31" s="144" t="s">
        <v>452</v>
      </c>
      <c r="E31" s="63"/>
      <c r="F31" s="74"/>
      <c r="G31" s="74"/>
      <c r="H31" s="76"/>
      <c r="I31" s="88" t="s">
        <v>453</v>
      </c>
      <c r="J31" s="35"/>
    </row>
    <row r="32" spans="1:15">
      <c r="A32" s="10" t="s">
        <v>39</v>
      </c>
      <c r="B32" s="15" t="s">
        <v>47</v>
      </c>
      <c r="C32" s="155"/>
      <c r="D32" s="144" t="s">
        <v>437</v>
      </c>
      <c r="E32" s="28" t="s">
        <v>454</v>
      </c>
      <c r="F32" s="76"/>
      <c r="G32" s="103" t="s">
        <v>438</v>
      </c>
      <c r="H32" s="76"/>
      <c r="I32" s="124"/>
      <c r="J32" s="35"/>
    </row>
    <row r="33" spans="1:10" ht="13.5" customHeight="1">
      <c r="A33" s="10" t="s">
        <v>40</v>
      </c>
      <c r="B33" s="15" t="s">
        <v>48</v>
      </c>
      <c r="C33" s="155"/>
      <c r="D33" s="144" t="s">
        <v>437</v>
      </c>
      <c r="E33" s="28" t="s">
        <v>454</v>
      </c>
      <c r="F33" s="76"/>
      <c r="G33" s="103" t="s">
        <v>439</v>
      </c>
      <c r="H33" s="76"/>
      <c r="I33" s="124"/>
      <c r="J33" s="35"/>
    </row>
    <row r="34" spans="1:10" ht="13.5" customHeight="1" thickBot="1">
      <c r="A34" s="13" t="s">
        <v>41</v>
      </c>
      <c r="B34" s="22" t="s">
        <v>382</v>
      </c>
      <c r="C34" s="160" t="s">
        <v>437</v>
      </c>
      <c r="D34" s="150"/>
      <c r="E34" s="41" t="s">
        <v>454</v>
      </c>
      <c r="F34" s="130"/>
      <c r="G34" s="130"/>
      <c r="H34" s="159"/>
      <c r="I34" s="193" t="s">
        <v>439</v>
      </c>
      <c r="J34" s="42"/>
    </row>
    <row r="35" spans="1:10">
      <c r="A35" s="18" t="s">
        <v>341</v>
      </c>
      <c r="B35" s="6"/>
      <c r="C35" s="6"/>
      <c r="D35" s="6"/>
      <c r="E35" s="6"/>
      <c r="F35" s="6"/>
      <c r="G35" s="6"/>
      <c r="H35" s="6"/>
      <c r="I35" s="6"/>
      <c r="J35" s="7"/>
    </row>
    <row r="36" spans="1:10">
      <c r="A36" s="19" t="s">
        <v>342</v>
      </c>
      <c r="B36" s="9"/>
      <c r="C36" s="1"/>
      <c r="D36" s="1"/>
      <c r="E36" s="1"/>
      <c r="F36" s="1"/>
      <c r="G36" s="1"/>
      <c r="H36" s="1"/>
      <c r="I36" s="1"/>
      <c r="J36" s="1"/>
    </row>
  </sheetData>
  <phoneticPr fontId="25"/>
  <pageMargins left="0.7" right="0.7" top="0.75" bottom="0.75" header="0.3" footer="0.3"/>
  <pageSetup paperSize="9" orientation="portrait" horizont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6"/>
  <sheetViews>
    <sheetView workbookViewId="0">
      <selection activeCell="G7" sqref="G7"/>
    </sheetView>
  </sheetViews>
  <sheetFormatPr defaultRowHeight="13.5"/>
  <cols>
    <col min="1" max="1" width="4.75" style="16" customWidth="1"/>
    <col min="2" max="2" width="4.125" customWidth="1"/>
    <col min="3" max="8" width="3.625" customWidth="1"/>
    <col min="9" max="9" width="4.25" bestFit="1" customWidth="1"/>
    <col min="10" max="10" width="18.125" bestFit="1" customWidth="1"/>
    <col min="11" max="11" width="9" style="21"/>
  </cols>
  <sheetData>
    <row r="1" spans="1:15">
      <c r="B1" s="69" t="s">
        <v>61</v>
      </c>
      <c r="K1"/>
      <c r="L1" s="21"/>
    </row>
    <row r="2" spans="1:15" ht="14.25" thickBot="1">
      <c r="G2" s="113"/>
      <c r="H2" s="113"/>
      <c r="I2" s="113"/>
      <c r="K2"/>
      <c r="L2" s="21"/>
    </row>
    <row r="3" spans="1:15" ht="14.25" thickBot="1">
      <c r="A3" s="2" t="s">
        <v>0</v>
      </c>
      <c r="B3" s="3" t="s">
        <v>1</v>
      </c>
      <c r="C3" s="140" t="s">
        <v>455</v>
      </c>
      <c r="D3" s="140" t="s">
        <v>456</v>
      </c>
      <c r="E3" s="140" t="s">
        <v>66</v>
      </c>
      <c r="F3" s="67" t="s">
        <v>457</v>
      </c>
      <c r="G3" s="67" t="s">
        <v>108</v>
      </c>
      <c r="H3" s="67" t="s">
        <v>7</v>
      </c>
      <c r="I3" s="67" t="s">
        <v>458</v>
      </c>
      <c r="J3" s="5" t="s">
        <v>8</v>
      </c>
      <c r="K3"/>
      <c r="L3" s="21"/>
    </row>
    <row r="4" spans="1:15">
      <c r="A4" s="12" t="s">
        <v>9</v>
      </c>
      <c r="B4" s="15" t="s">
        <v>459</v>
      </c>
      <c r="C4" s="166" t="s">
        <v>460</v>
      </c>
      <c r="D4" s="165" t="s">
        <v>460</v>
      </c>
      <c r="E4" s="195"/>
      <c r="F4" s="77"/>
      <c r="G4" s="77"/>
      <c r="H4" s="108"/>
      <c r="I4" s="128"/>
      <c r="J4" s="27"/>
      <c r="K4"/>
      <c r="L4" s="69" t="s">
        <v>461</v>
      </c>
      <c r="M4" s="21"/>
    </row>
    <row r="5" spans="1:15">
      <c r="A5" s="14" t="s">
        <v>10</v>
      </c>
      <c r="B5" s="56" t="s">
        <v>51</v>
      </c>
      <c r="C5" s="153" t="s">
        <v>460</v>
      </c>
      <c r="D5" s="157"/>
      <c r="E5" s="70" t="s">
        <v>460</v>
      </c>
      <c r="F5" s="76"/>
      <c r="G5" s="76"/>
      <c r="H5" s="76"/>
      <c r="I5" s="192" t="s">
        <v>462</v>
      </c>
      <c r="J5" s="29"/>
      <c r="K5"/>
      <c r="M5" s="21"/>
    </row>
    <row r="6" spans="1:15">
      <c r="A6" s="14" t="s">
        <v>11</v>
      </c>
      <c r="B6" s="194" t="s">
        <v>52</v>
      </c>
      <c r="C6" s="155"/>
      <c r="D6" s="144" t="s">
        <v>460</v>
      </c>
      <c r="E6" s="70" t="s">
        <v>460</v>
      </c>
      <c r="F6" s="76"/>
      <c r="G6" s="103" t="s">
        <v>463</v>
      </c>
      <c r="H6" s="76"/>
      <c r="I6" s="124"/>
      <c r="J6" s="29"/>
      <c r="K6"/>
      <c r="L6" s="84" t="s">
        <v>163</v>
      </c>
      <c r="M6" s="85" t="s">
        <v>164</v>
      </c>
      <c r="N6" s="84" t="s">
        <v>165</v>
      </c>
      <c r="O6" s="115" t="s">
        <v>166</v>
      </c>
    </row>
    <row r="7" spans="1:15">
      <c r="A7" s="14" t="s">
        <v>12</v>
      </c>
      <c r="B7" s="15" t="s">
        <v>53</v>
      </c>
      <c r="C7" s="170"/>
      <c r="D7" s="144" t="s">
        <v>460</v>
      </c>
      <c r="E7" s="71"/>
      <c r="F7" s="76"/>
      <c r="G7" s="74"/>
      <c r="H7" s="76"/>
      <c r="I7" s="192" t="s">
        <v>463</v>
      </c>
      <c r="J7" s="29" t="s">
        <v>464</v>
      </c>
      <c r="K7"/>
      <c r="L7" s="80" t="s">
        <v>7</v>
      </c>
      <c r="M7" s="79">
        <f>(910*8)*0</f>
        <v>0</v>
      </c>
      <c r="N7" s="80">
        <f>(620*0)+(940*0)</f>
        <v>0</v>
      </c>
      <c r="O7" s="116">
        <f>M7+N7</f>
        <v>0</v>
      </c>
    </row>
    <row r="8" spans="1:15">
      <c r="A8" s="14" t="s">
        <v>13</v>
      </c>
      <c r="B8" s="15" t="s">
        <v>47</v>
      </c>
      <c r="C8" s="170"/>
      <c r="D8" s="157"/>
      <c r="E8" s="70" t="s">
        <v>460</v>
      </c>
      <c r="F8" s="76"/>
      <c r="G8" s="103" t="s">
        <v>462</v>
      </c>
      <c r="H8" s="76"/>
      <c r="I8" s="178"/>
      <c r="J8" s="29" t="s">
        <v>464</v>
      </c>
      <c r="K8"/>
      <c r="L8" s="80" t="s">
        <v>5</v>
      </c>
      <c r="M8" s="79">
        <f>(910*8)*0</f>
        <v>0</v>
      </c>
      <c r="N8" s="80">
        <f>(320*0)+(720*0)</f>
        <v>0</v>
      </c>
      <c r="O8" s="116">
        <f>M8+N8</f>
        <v>0</v>
      </c>
    </row>
    <row r="9" spans="1:15">
      <c r="A9" s="10" t="s">
        <v>14</v>
      </c>
      <c r="B9" s="15" t="s">
        <v>48</v>
      </c>
      <c r="C9" s="170"/>
      <c r="D9" s="144" t="s">
        <v>460</v>
      </c>
      <c r="E9" s="70" t="s">
        <v>460</v>
      </c>
      <c r="F9" s="74"/>
      <c r="G9" s="76"/>
      <c r="H9" s="76"/>
      <c r="I9" s="124"/>
      <c r="J9" s="29" t="s">
        <v>464</v>
      </c>
      <c r="K9"/>
      <c r="L9" s="80" t="s">
        <v>465</v>
      </c>
      <c r="M9" s="82">
        <f>(910*8)*0</f>
        <v>0</v>
      </c>
      <c r="N9" s="80">
        <f>(742*0)+(432*0)</f>
        <v>0</v>
      </c>
      <c r="O9" s="116">
        <f>M9+N9</f>
        <v>0</v>
      </c>
    </row>
    <row r="10" spans="1:15">
      <c r="A10" s="11" t="s">
        <v>15</v>
      </c>
      <c r="B10" s="15" t="s">
        <v>49</v>
      </c>
      <c r="C10" s="155"/>
      <c r="D10" s="144" t="s">
        <v>460</v>
      </c>
      <c r="E10" s="71"/>
      <c r="F10" s="103" t="s">
        <v>462</v>
      </c>
      <c r="G10" s="76"/>
      <c r="H10" s="76"/>
      <c r="I10" s="74"/>
      <c r="J10" s="29"/>
      <c r="K10"/>
      <c r="L10" s="80" t="s">
        <v>458</v>
      </c>
      <c r="M10" s="82">
        <f>(910*8)*0</f>
        <v>0</v>
      </c>
      <c r="N10" s="80">
        <f>400*0</f>
        <v>0</v>
      </c>
      <c r="O10" s="116">
        <f>M10+N10</f>
        <v>0</v>
      </c>
    </row>
    <row r="11" spans="1:15">
      <c r="A11" s="11" t="s">
        <v>16</v>
      </c>
      <c r="B11" s="15" t="s">
        <v>50</v>
      </c>
      <c r="C11" s="153" t="s">
        <v>460</v>
      </c>
      <c r="D11" s="143"/>
      <c r="E11" s="70" t="s">
        <v>460</v>
      </c>
      <c r="F11" s="74"/>
      <c r="G11" s="74"/>
      <c r="H11" s="76"/>
      <c r="I11" s="178"/>
      <c r="J11" s="29"/>
      <c r="K11"/>
      <c r="M11" s="21"/>
    </row>
    <row r="12" spans="1:15">
      <c r="A12" s="11" t="s">
        <v>17</v>
      </c>
      <c r="B12" s="56" t="s">
        <v>51</v>
      </c>
      <c r="C12" s="153" t="s">
        <v>460</v>
      </c>
      <c r="D12" s="144" t="s">
        <v>460</v>
      </c>
      <c r="E12" s="70" t="s">
        <v>460</v>
      </c>
      <c r="F12" s="74"/>
      <c r="G12" s="74"/>
      <c r="H12" s="76"/>
      <c r="I12" s="178"/>
      <c r="J12" s="29"/>
      <c r="K12"/>
      <c r="M12" s="21"/>
    </row>
    <row r="13" spans="1:15">
      <c r="A13" s="12" t="s">
        <v>18</v>
      </c>
      <c r="B13" s="194" t="s">
        <v>52</v>
      </c>
      <c r="C13" s="153" t="s">
        <v>460</v>
      </c>
      <c r="D13" s="157"/>
      <c r="E13" s="70" t="s">
        <v>460</v>
      </c>
      <c r="F13" s="76"/>
      <c r="G13" s="76"/>
      <c r="H13" s="76"/>
      <c r="I13" s="192" t="s">
        <v>463</v>
      </c>
      <c r="J13" s="29" t="s">
        <v>466</v>
      </c>
      <c r="K13"/>
      <c r="L13" s="83" t="s">
        <v>165</v>
      </c>
      <c r="M13" s="21"/>
    </row>
    <row r="14" spans="1:15">
      <c r="A14" s="14" t="s">
        <v>19</v>
      </c>
      <c r="B14" s="15" t="s">
        <v>53</v>
      </c>
      <c r="C14" s="153" t="s">
        <v>460</v>
      </c>
      <c r="D14" s="157"/>
      <c r="E14" s="71"/>
      <c r="F14" s="74"/>
      <c r="G14" s="74"/>
      <c r="H14" s="103" t="s">
        <v>463</v>
      </c>
      <c r="I14" s="178"/>
      <c r="J14" s="29" t="s">
        <v>466</v>
      </c>
      <c r="K14"/>
      <c r="L14" s="98" t="s">
        <v>7</v>
      </c>
      <c r="M14" s="21" t="s">
        <v>169</v>
      </c>
    </row>
    <row r="15" spans="1:15">
      <c r="A15" s="14" t="s">
        <v>20</v>
      </c>
      <c r="B15" s="15" t="s">
        <v>47</v>
      </c>
      <c r="C15" s="155"/>
      <c r="D15" s="157"/>
      <c r="E15" s="70" t="s">
        <v>460</v>
      </c>
      <c r="F15" s="76"/>
      <c r="G15" s="103" t="s">
        <v>463</v>
      </c>
      <c r="H15" s="76"/>
      <c r="I15" s="178"/>
      <c r="J15" s="29" t="s">
        <v>466</v>
      </c>
      <c r="K15"/>
      <c r="L15" s="181"/>
      <c r="M15" s="182" t="s">
        <v>170</v>
      </c>
      <c r="N15" s="182"/>
      <c r="O15" s="182"/>
    </row>
    <row r="16" spans="1:15">
      <c r="A16" s="10" t="s">
        <v>21</v>
      </c>
      <c r="B16" s="15" t="s">
        <v>48</v>
      </c>
      <c r="C16" s="153" t="s">
        <v>460</v>
      </c>
      <c r="D16" s="157"/>
      <c r="E16" s="70" t="s">
        <v>460</v>
      </c>
      <c r="F16" s="76"/>
      <c r="G16" s="103" t="s">
        <v>463</v>
      </c>
      <c r="H16" s="76"/>
      <c r="I16" s="124"/>
      <c r="J16" s="29" t="s">
        <v>467</v>
      </c>
      <c r="K16"/>
      <c r="L16" s="180" t="s">
        <v>457</v>
      </c>
      <c r="M16" s="21" t="s">
        <v>378</v>
      </c>
    </row>
    <row r="17" spans="1:15">
      <c r="A17" s="12" t="s">
        <v>22</v>
      </c>
      <c r="B17" s="15" t="s">
        <v>49</v>
      </c>
      <c r="C17" s="153" t="s">
        <v>460</v>
      </c>
      <c r="D17" s="157"/>
      <c r="E17" s="70" t="s">
        <v>460</v>
      </c>
      <c r="F17" s="76"/>
      <c r="G17" s="74"/>
      <c r="H17" s="74"/>
      <c r="I17" s="178"/>
      <c r="J17" s="29"/>
      <c r="K17"/>
      <c r="L17" s="99"/>
      <c r="M17" s="21" t="s">
        <v>377</v>
      </c>
    </row>
    <row r="18" spans="1:15">
      <c r="A18" s="10" t="s">
        <v>23</v>
      </c>
      <c r="B18" s="15" t="s">
        <v>50</v>
      </c>
      <c r="C18" s="153" t="s">
        <v>460</v>
      </c>
      <c r="D18" s="144" t="s">
        <v>460</v>
      </c>
      <c r="E18" s="71"/>
      <c r="F18" s="76"/>
      <c r="G18" s="74"/>
      <c r="H18" s="76"/>
      <c r="I18" s="192" t="s">
        <v>462</v>
      </c>
      <c r="J18" s="29" t="s">
        <v>468</v>
      </c>
      <c r="K18"/>
      <c r="L18" s="119" t="s">
        <v>465</v>
      </c>
      <c r="M18" s="120" t="s">
        <v>469</v>
      </c>
      <c r="N18" s="118"/>
      <c r="O18" s="118"/>
    </row>
    <row r="19" spans="1:15">
      <c r="A19" s="12" t="s">
        <v>24</v>
      </c>
      <c r="B19" s="56" t="s">
        <v>51</v>
      </c>
      <c r="C19" s="155"/>
      <c r="D19" s="144" t="s">
        <v>460</v>
      </c>
      <c r="E19" s="70" t="s">
        <v>460</v>
      </c>
      <c r="F19" s="103" t="s">
        <v>463</v>
      </c>
      <c r="G19" s="76"/>
      <c r="H19" s="76"/>
      <c r="I19" s="178"/>
      <c r="J19" s="29" t="s">
        <v>470</v>
      </c>
      <c r="K19"/>
      <c r="L19" s="181"/>
      <c r="M19" s="187" t="s">
        <v>471</v>
      </c>
      <c r="N19" s="182"/>
      <c r="O19" s="182"/>
    </row>
    <row r="20" spans="1:15">
      <c r="A20" s="10" t="s">
        <v>25</v>
      </c>
      <c r="B20" s="194" t="s">
        <v>52</v>
      </c>
      <c r="C20" s="153" t="s">
        <v>460</v>
      </c>
      <c r="D20" s="144" t="s">
        <v>460</v>
      </c>
      <c r="E20" s="70" t="s">
        <v>460</v>
      </c>
      <c r="F20" s="74"/>
      <c r="G20" s="76"/>
      <c r="H20" s="76"/>
      <c r="I20" s="124"/>
      <c r="J20" s="35" t="s">
        <v>472</v>
      </c>
      <c r="K20"/>
      <c r="L20" s="188" t="s">
        <v>458</v>
      </c>
      <c r="M20" s="97" t="s">
        <v>477</v>
      </c>
    </row>
    <row r="21" spans="1:15">
      <c r="A21" s="10" t="s">
        <v>26</v>
      </c>
      <c r="B21" s="15" t="s">
        <v>53</v>
      </c>
      <c r="C21" s="153" t="s">
        <v>460</v>
      </c>
      <c r="D21" s="144" t="s">
        <v>460</v>
      </c>
      <c r="E21" s="143"/>
      <c r="F21" s="74"/>
      <c r="G21" s="76"/>
      <c r="H21" s="76"/>
      <c r="I21" s="178"/>
      <c r="J21" s="35" t="s">
        <v>473</v>
      </c>
      <c r="K21"/>
      <c r="L21" s="21"/>
    </row>
    <row r="22" spans="1:15">
      <c r="A22" s="12" t="s">
        <v>27</v>
      </c>
      <c r="B22" s="15" t="s">
        <v>47</v>
      </c>
      <c r="C22" s="153" t="s">
        <v>460</v>
      </c>
      <c r="D22" s="143"/>
      <c r="E22" s="70" t="s">
        <v>460</v>
      </c>
      <c r="F22" s="76"/>
      <c r="G22" s="74"/>
      <c r="H22" s="76"/>
      <c r="I22" s="192" t="s">
        <v>463</v>
      </c>
      <c r="J22" s="35" t="s">
        <v>339</v>
      </c>
      <c r="K22"/>
      <c r="L22" s="21"/>
    </row>
    <row r="23" spans="1:15">
      <c r="A23" s="10" t="s">
        <v>29</v>
      </c>
      <c r="B23" s="15" t="s">
        <v>48</v>
      </c>
      <c r="C23" s="153" t="s">
        <v>460</v>
      </c>
      <c r="D23" s="144" t="s">
        <v>460</v>
      </c>
      <c r="E23" s="70" t="s">
        <v>460</v>
      </c>
      <c r="F23" s="74"/>
      <c r="G23" s="74"/>
      <c r="H23" s="76"/>
      <c r="I23" s="124"/>
      <c r="J23" s="35" t="s">
        <v>379</v>
      </c>
      <c r="K23"/>
      <c r="L23" s="21"/>
    </row>
    <row r="24" spans="1:15">
      <c r="A24" s="11" t="s">
        <v>31</v>
      </c>
      <c r="B24" s="15" t="s">
        <v>49</v>
      </c>
      <c r="C24" s="155"/>
      <c r="D24" s="157"/>
      <c r="E24" s="70" t="s">
        <v>460</v>
      </c>
      <c r="F24" s="74"/>
      <c r="G24" s="74"/>
      <c r="H24" s="76"/>
      <c r="I24" s="192" t="s">
        <v>463</v>
      </c>
      <c r="J24" s="35"/>
      <c r="K24"/>
      <c r="L24" s="21"/>
    </row>
    <row r="25" spans="1:15">
      <c r="A25" s="12" t="s">
        <v>32</v>
      </c>
      <c r="B25" s="15" t="s">
        <v>50</v>
      </c>
      <c r="C25" s="153" t="s">
        <v>460</v>
      </c>
      <c r="D25" s="157"/>
      <c r="E25" s="70" t="s">
        <v>460</v>
      </c>
      <c r="F25" s="74"/>
      <c r="G25" s="74"/>
      <c r="H25" s="76"/>
      <c r="I25" s="178"/>
      <c r="J25" s="35"/>
      <c r="K25"/>
      <c r="L25" s="21"/>
    </row>
    <row r="26" spans="1:15">
      <c r="A26" s="10" t="s">
        <v>33</v>
      </c>
      <c r="B26" s="56" t="s">
        <v>51</v>
      </c>
      <c r="C26" s="153" t="s">
        <v>460</v>
      </c>
      <c r="D26" s="157"/>
      <c r="E26" s="70" t="s">
        <v>460</v>
      </c>
      <c r="F26" s="76"/>
      <c r="G26" s="103" t="s">
        <v>462</v>
      </c>
      <c r="H26" s="76"/>
      <c r="I26" s="124"/>
      <c r="J26" s="35" t="s">
        <v>474</v>
      </c>
      <c r="K26"/>
      <c r="L26" s="21"/>
    </row>
    <row r="27" spans="1:15">
      <c r="A27" s="12" t="s">
        <v>34</v>
      </c>
      <c r="B27" s="194" t="s">
        <v>52</v>
      </c>
      <c r="C27" s="153" t="s">
        <v>460</v>
      </c>
      <c r="D27" s="157"/>
      <c r="E27" s="71"/>
      <c r="F27" s="103" t="s">
        <v>463</v>
      </c>
      <c r="G27" s="103" t="s">
        <v>462</v>
      </c>
      <c r="H27" s="76"/>
      <c r="I27" s="178"/>
      <c r="J27" s="35" t="s">
        <v>475</v>
      </c>
      <c r="K27"/>
      <c r="L27" s="21"/>
    </row>
    <row r="28" spans="1:15">
      <c r="A28" s="10" t="s">
        <v>35</v>
      </c>
      <c r="B28" s="15" t="s">
        <v>53</v>
      </c>
      <c r="C28" s="155"/>
      <c r="D28" s="157"/>
      <c r="E28" s="70" t="s">
        <v>460</v>
      </c>
      <c r="F28" s="76"/>
      <c r="G28" s="103" t="s">
        <v>463</v>
      </c>
      <c r="H28" s="76"/>
      <c r="I28" s="178"/>
      <c r="J28" s="35"/>
      <c r="K28"/>
      <c r="L28" s="21"/>
    </row>
    <row r="29" spans="1:15">
      <c r="A29" s="12" t="s">
        <v>36</v>
      </c>
      <c r="B29" s="15" t="s">
        <v>47</v>
      </c>
      <c r="C29" s="155"/>
      <c r="D29" s="157"/>
      <c r="E29" s="70" t="s">
        <v>460</v>
      </c>
      <c r="F29" s="76"/>
      <c r="G29" s="74"/>
      <c r="H29" s="76"/>
      <c r="I29" s="192" t="s">
        <v>462</v>
      </c>
      <c r="J29" s="35"/>
      <c r="K29"/>
      <c r="L29" s="21"/>
    </row>
    <row r="30" spans="1:15">
      <c r="A30" s="10" t="s">
        <v>37</v>
      </c>
      <c r="B30" s="15" t="s">
        <v>48</v>
      </c>
      <c r="C30" s="153" t="s">
        <v>460</v>
      </c>
      <c r="D30" s="157"/>
      <c r="E30" s="71"/>
      <c r="F30" s="103" t="s">
        <v>462</v>
      </c>
      <c r="G30" s="74"/>
      <c r="H30" s="76"/>
      <c r="I30" s="178"/>
      <c r="J30" s="35"/>
      <c r="K30"/>
      <c r="L30" s="21"/>
    </row>
    <row r="31" spans="1:15">
      <c r="A31" s="12" t="s">
        <v>38</v>
      </c>
      <c r="B31" s="15" t="s">
        <v>49</v>
      </c>
      <c r="C31" s="155"/>
      <c r="D31" s="157"/>
      <c r="E31" s="70" t="s">
        <v>460</v>
      </c>
      <c r="F31" s="103" t="s">
        <v>462</v>
      </c>
      <c r="G31" s="74"/>
      <c r="H31" s="76"/>
      <c r="I31" s="178"/>
      <c r="J31" s="35"/>
      <c r="K31"/>
      <c r="L31" s="21"/>
    </row>
    <row r="32" spans="1:15">
      <c r="A32" s="10" t="s">
        <v>39</v>
      </c>
      <c r="B32" s="194" t="s">
        <v>50</v>
      </c>
      <c r="C32" s="153" t="s">
        <v>460</v>
      </c>
      <c r="D32" s="157"/>
      <c r="E32" s="70" t="s">
        <v>460</v>
      </c>
      <c r="F32" s="74"/>
      <c r="G32" s="103" t="s">
        <v>463</v>
      </c>
      <c r="H32" s="76"/>
      <c r="I32" s="124"/>
      <c r="J32" s="35" t="s">
        <v>476</v>
      </c>
      <c r="K32"/>
      <c r="L32" s="21"/>
    </row>
    <row r="33" spans="1:12" ht="13.5" customHeight="1" thickBot="1">
      <c r="A33" s="133" t="s">
        <v>40</v>
      </c>
      <c r="B33" s="174" t="s">
        <v>51</v>
      </c>
      <c r="C33" s="189" t="s">
        <v>460</v>
      </c>
      <c r="D33" s="196"/>
      <c r="E33" s="72" t="s">
        <v>460</v>
      </c>
      <c r="F33" s="159"/>
      <c r="G33" s="159"/>
      <c r="H33" s="159"/>
      <c r="I33" s="86" t="s">
        <v>462</v>
      </c>
      <c r="J33" s="190"/>
      <c r="K33"/>
      <c r="L33" s="21"/>
    </row>
    <row r="34" spans="1:12" ht="13.5" customHeight="1">
      <c r="A34" s="18" t="s">
        <v>341</v>
      </c>
      <c r="B34" s="6"/>
      <c r="C34" s="6"/>
      <c r="D34" s="6"/>
      <c r="E34" s="6"/>
      <c r="F34" s="6"/>
      <c r="G34" s="6"/>
      <c r="H34" s="6"/>
      <c r="I34" s="6"/>
      <c r="J34" s="7"/>
      <c r="K34"/>
      <c r="L34" s="21"/>
    </row>
    <row r="35" spans="1:12">
      <c r="A35" s="19" t="s">
        <v>342</v>
      </c>
      <c r="B35" s="9"/>
      <c r="C35" s="1"/>
      <c r="D35" s="19"/>
      <c r="E35" s="9"/>
      <c r="F35" s="1"/>
      <c r="G35" s="1"/>
      <c r="H35" s="1"/>
      <c r="I35" s="1"/>
      <c r="J35" s="1"/>
      <c r="K35"/>
      <c r="L35" s="21"/>
    </row>
    <row r="36" spans="1:12">
      <c r="E36" s="1"/>
      <c r="F36" s="1"/>
      <c r="G36" s="1"/>
      <c r="H36" s="1"/>
      <c r="I36" s="1"/>
    </row>
  </sheetData>
  <phoneticPr fontId="26"/>
  <pageMargins left="0.7" right="0.7" top="0.75" bottom="0.75" header="0.3" footer="0.3"/>
  <pageSetup paperSize="9" orientation="portrait" horizont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36"/>
  <sheetViews>
    <sheetView topLeftCell="A4" workbookViewId="0">
      <selection activeCell="F14" sqref="F14"/>
    </sheetView>
  </sheetViews>
  <sheetFormatPr defaultRowHeight="13.5"/>
  <cols>
    <col min="1" max="1" width="4.75" style="16" customWidth="1"/>
    <col min="2" max="2" width="4.125" customWidth="1"/>
    <col min="3" max="8" width="3.625" customWidth="1"/>
    <col min="9" max="9" width="19" customWidth="1"/>
    <col min="11" max="11" width="9" style="21"/>
  </cols>
  <sheetData>
    <row r="1" spans="1:14">
      <c r="B1" s="69" t="s">
        <v>211</v>
      </c>
    </row>
    <row r="2" spans="1:14" ht="14.25" thickBot="1">
      <c r="F2" s="113"/>
      <c r="G2" s="113"/>
      <c r="H2" s="113"/>
    </row>
    <row r="3" spans="1:14" ht="14.25" thickBot="1">
      <c r="A3" s="198" t="s">
        <v>0</v>
      </c>
      <c r="B3" s="199" t="s">
        <v>1</v>
      </c>
      <c r="C3" s="197" t="s">
        <v>42</v>
      </c>
      <c r="D3" s="219" t="s">
        <v>66</v>
      </c>
      <c r="E3" s="220" t="s">
        <v>123</v>
      </c>
      <c r="F3" s="67" t="s">
        <v>108</v>
      </c>
      <c r="G3" s="67" t="s">
        <v>7</v>
      </c>
      <c r="H3" s="96" t="s">
        <v>414</v>
      </c>
      <c r="I3" s="5" t="s">
        <v>8</v>
      </c>
    </row>
    <row r="4" spans="1:14" ht="14.25">
      <c r="A4" s="200" t="s">
        <v>9</v>
      </c>
      <c r="B4" s="201" t="s">
        <v>52</v>
      </c>
      <c r="C4" s="71"/>
      <c r="D4" s="207" t="s">
        <v>478</v>
      </c>
      <c r="E4" s="212"/>
      <c r="F4" s="122" t="s">
        <v>479</v>
      </c>
      <c r="G4" s="77"/>
      <c r="H4" s="186" t="s">
        <v>480</v>
      </c>
      <c r="I4" s="204"/>
      <c r="K4" s="221" t="s">
        <v>162</v>
      </c>
      <c r="L4" s="222"/>
      <c r="M4" s="223"/>
      <c r="N4" s="223"/>
    </row>
    <row r="5" spans="1:14" ht="14.25">
      <c r="A5" s="10" t="s">
        <v>10</v>
      </c>
      <c r="B5" s="136" t="s">
        <v>53</v>
      </c>
      <c r="C5" s="141" t="s">
        <v>478</v>
      </c>
      <c r="D5" s="208"/>
      <c r="E5" s="213" t="s">
        <v>480</v>
      </c>
      <c r="F5" s="203"/>
      <c r="G5" s="203"/>
      <c r="H5" s="121" t="s">
        <v>479</v>
      </c>
      <c r="I5" s="205"/>
      <c r="K5" s="223"/>
      <c r="L5" s="222"/>
      <c r="M5" s="223"/>
      <c r="N5" s="223"/>
    </row>
    <row r="6" spans="1:14" ht="14.25">
      <c r="A6" s="10" t="s">
        <v>11</v>
      </c>
      <c r="B6" s="202" t="s">
        <v>47</v>
      </c>
      <c r="C6" s="141" t="s">
        <v>478</v>
      </c>
      <c r="D6" s="209" t="s">
        <v>478</v>
      </c>
      <c r="E6" s="213" t="s">
        <v>479</v>
      </c>
      <c r="F6" s="103" t="s">
        <v>480</v>
      </c>
      <c r="G6" s="74"/>
      <c r="H6" s="214"/>
      <c r="I6" s="205" t="s">
        <v>484</v>
      </c>
      <c r="K6" s="224" t="s">
        <v>163</v>
      </c>
      <c r="L6" s="225" t="s">
        <v>164</v>
      </c>
      <c r="M6" s="224" t="s">
        <v>165</v>
      </c>
      <c r="N6" s="226" t="s">
        <v>166</v>
      </c>
    </row>
    <row r="7" spans="1:14" ht="14.25">
      <c r="A7" s="10" t="s">
        <v>12</v>
      </c>
      <c r="B7" s="202" t="s">
        <v>48</v>
      </c>
      <c r="C7" s="141" t="s">
        <v>478</v>
      </c>
      <c r="D7" s="209" t="s">
        <v>478</v>
      </c>
      <c r="E7" s="215"/>
      <c r="F7" s="103" t="s">
        <v>479</v>
      </c>
      <c r="G7" s="74"/>
      <c r="H7" s="214"/>
      <c r="I7" s="205"/>
      <c r="K7" s="227" t="s">
        <v>7</v>
      </c>
      <c r="L7" s="228">
        <f>(910*8)*0</f>
        <v>0</v>
      </c>
      <c r="M7" s="227">
        <f>(620*0)+(940*0)</f>
        <v>0</v>
      </c>
      <c r="N7" s="229">
        <f>L7+M7</f>
        <v>0</v>
      </c>
    </row>
    <row r="8" spans="1:14" ht="14.25">
      <c r="A8" s="10" t="s">
        <v>13</v>
      </c>
      <c r="B8" s="202" t="s">
        <v>49</v>
      </c>
      <c r="C8" s="71"/>
      <c r="D8" s="209" t="s">
        <v>478</v>
      </c>
      <c r="E8" s="213" t="s">
        <v>480</v>
      </c>
      <c r="F8" s="203"/>
      <c r="G8" s="74"/>
      <c r="H8" s="121" t="s">
        <v>479</v>
      </c>
      <c r="I8" s="205"/>
      <c r="K8" s="227" t="s">
        <v>5</v>
      </c>
      <c r="L8" s="228">
        <f>(910*8)*0</f>
        <v>0</v>
      </c>
      <c r="M8" s="227">
        <f>(320*0)+(720*0)</f>
        <v>0</v>
      </c>
      <c r="N8" s="229">
        <f>L8+M8</f>
        <v>0</v>
      </c>
    </row>
    <row r="9" spans="1:14" ht="14.25">
      <c r="A9" s="10" t="s">
        <v>14</v>
      </c>
      <c r="B9" s="136" t="s">
        <v>50</v>
      </c>
      <c r="C9" s="141" t="s">
        <v>478</v>
      </c>
      <c r="D9" s="209" t="s">
        <v>478</v>
      </c>
      <c r="E9" s="216"/>
      <c r="F9" s="74"/>
      <c r="G9" s="74"/>
      <c r="H9" s="178"/>
      <c r="I9" s="205"/>
      <c r="K9" s="227" t="s">
        <v>121</v>
      </c>
      <c r="L9" s="230">
        <f>(910*8)*0</f>
        <v>0</v>
      </c>
      <c r="M9" s="227">
        <f>(742*0)+(432*0)</f>
        <v>0</v>
      </c>
      <c r="N9" s="229">
        <f>L9+M9</f>
        <v>0</v>
      </c>
    </row>
    <row r="10" spans="1:14" ht="14.25">
      <c r="A10" s="10" t="s">
        <v>15</v>
      </c>
      <c r="B10" s="137" t="s">
        <v>51</v>
      </c>
      <c r="C10" s="141" t="s">
        <v>478</v>
      </c>
      <c r="D10" s="208"/>
      <c r="E10" s="213" t="s">
        <v>480</v>
      </c>
      <c r="F10" s="203"/>
      <c r="G10" s="74"/>
      <c r="H10" s="121" t="s">
        <v>479</v>
      </c>
      <c r="I10" s="205" t="s">
        <v>483</v>
      </c>
      <c r="K10" s="227" t="s">
        <v>414</v>
      </c>
      <c r="L10" s="230">
        <f>(910*8)*0</f>
        <v>0</v>
      </c>
      <c r="M10" s="227">
        <f>400*0</f>
        <v>0</v>
      </c>
      <c r="N10" s="229">
        <f>L10+M10</f>
        <v>0</v>
      </c>
    </row>
    <row r="11" spans="1:14">
      <c r="A11" s="10" t="s">
        <v>16</v>
      </c>
      <c r="B11" s="202" t="s">
        <v>52</v>
      </c>
      <c r="C11" s="157"/>
      <c r="D11" s="209" t="s">
        <v>478</v>
      </c>
      <c r="E11" s="216"/>
      <c r="F11" s="103" t="s">
        <v>479</v>
      </c>
      <c r="G11" s="74"/>
      <c r="H11" s="121" t="s">
        <v>480</v>
      </c>
      <c r="I11" s="205"/>
      <c r="K11"/>
      <c r="L11" s="21"/>
    </row>
    <row r="12" spans="1:14">
      <c r="A12" s="10" t="s">
        <v>17</v>
      </c>
      <c r="B12" s="136" t="s">
        <v>53</v>
      </c>
      <c r="C12" s="141" t="s">
        <v>478</v>
      </c>
      <c r="D12" s="209" t="s">
        <v>478</v>
      </c>
      <c r="E12" s="216"/>
      <c r="F12" s="74"/>
      <c r="G12" s="74"/>
      <c r="H12" s="178"/>
      <c r="I12" s="205"/>
      <c r="K12"/>
      <c r="L12" s="21"/>
    </row>
    <row r="13" spans="1:14" ht="14.25">
      <c r="A13" s="10" t="s">
        <v>18</v>
      </c>
      <c r="B13" s="136" t="s">
        <v>47</v>
      </c>
      <c r="C13" s="141" t="s">
        <v>478</v>
      </c>
      <c r="D13" s="210"/>
      <c r="E13" s="213" t="s">
        <v>479</v>
      </c>
      <c r="F13" s="74"/>
      <c r="G13" s="74"/>
      <c r="H13" s="178"/>
      <c r="I13" s="205"/>
      <c r="K13" s="231" t="s">
        <v>165</v>
      </c>
      <c r="L13" s="222"/>
      <c r="M13" s="223"/>
      <c r="N13" s="223"/>
    </row>
    <row r="14" spans="1:14" ht="14.25">
      <c r="A14" s="10" t="s">
        <v>19</v>
      </c>
      <c r="B14" s="136" t="s">
        <v>48</v>
      </c>
      <c r="C14" s="141" t="s">
        <v>478</v>
      </c>
      <c r="D14" s="210"/>
      <c r="E14" s="213" t="s">
        <v>479</v>
      </c>
      <c r="F14" s="74"/>
      <c r="G14" s="74"/>
      <c r="H14" s="214"/>
      <c r="I14" s="205"/>
      <c r="K14" s="227" t="s">
        <v>7</v>
      </c>
      <c r="L14" s="232" t="s">
        <v>169</v>
      </c>
      <c r="M14" s="232"/>
      <c r="N14" s="232"/>
    </row>
    <row r="15" spans="1:14" ht="14.25">
      <c r="A15" s="10" t="s">
        <v>20</v>
      </c>
      <c r="B15" s="136" t="s">
        <v>49</v>
      </c>
      <c r="C15" s="71"/>
      <c r="D15" s="209" t="s">
        <v>478</v>
      </c>
      <c r="E15" s="217"/>
      <c r="F15" s="103" t="s">
        <v>479</v>
      </c>
      <c r="G15" s="74"/>
      <c r="H15" s="178"/>
      <c r="I15" s="205"/>
      <c r="K15" s="227" t="s">
        <v>123</v>
      </c>
      <c r="L15" s="232" t="s">
        <v>378</v>
      </c>
      <c r="M15" s="232"/>
      <c r="N15" s="232"/>
    </row>
    <row r="16" spans="1:14" ht="14.25">
      <c r="A16" s="10" t="s">
        <v>21</v>
      </c>
      <c r="B16" s="136" t="s">
        <v>50</v>
      </c>
      <c r="C16" s="141" t="s">
        <v>478</v>
      </c>
      <c r="D16" s="209" t="s">
        <v>478</v>
      </c>
      <c r="E16" s="217"/>
      <c r="F16" s="74"/>
      <c r="G16" s="74"/>
      <c r="H16" s="178"/>
      <c r="I16" s="205"/>
      <c r="K16" s="227" t="s">
        <v>121</v>
      </c>
      <c r="L16" s="233" t="s">
        <v>173</v>
      </c>
      <c r="M16" s="232"/>
      <c r="N16" s="232"/>
    </row>
    <row r="17" spans="1:14" ht="14.25">
      <c r="A17" s="10" t="s">
        <v>22</v>
      </c>
      <c r="B17" s="137" t="s">
        <v>51</v>
      </c>
      <c r="C17" s="141" t="s">
        <v>478</v>
      </c>
      <c r="D17" s="211" t="s">
        <v>478</v>
      </c>
      <c r="E17" s="216"/>
      <c r="F17" s="74"/>
      <c r="G17" s="74"/>
      <c r="H17" s="178" t="s">
        <v>479</v>
      </c>
      <c r="I17" s="205" t="s">
        <v>485</v>
      </c>
      <c r="K17" s="227" t="s">
        <v>414</v>
      </c>
      <c r="L17" s="233" t="s">
        <v>427</v>
      </c>
      <c r="M17" s="232"/>
      <c r="N17" s="232"/>
    </row>
    <row r="18" spans="1:14">
      <c r="A18" s="10" t="s">
        <v>23</v>
      </c>
      <c r="B18" s="202" t="s">
        <v>52</v>
      </c>
      <c r="C18" s="141" t="s">
        <v>478</v>
      </c>
      <c r="D18" s="211" t="s">
        <v>478</v>
      </c>
      <c r="E18" s="217"/>
      <c r="F18" s="203"/>
      <c r="G18" s="103" t="s">
        <v>486</v>
      </c>
      <c r="H18" s="214"/>
      <c r="I18" s="205"/>
    </row>
    <row r="19" spans="1:14">
      <c r="A19" s="10" t="s">
        <v>24</v>
      </c>
      <c r="B19" s="136" t="s">
        <v>53</v>
      </c>
      <c r="C19" s="141" t="s">
        <v>478</v>
      </c>
      <c r="D19" s="210"/>
      <c r="E19" s="213" t="s">
        <v>479</v>
      </c>
      <c r="F19" s="74"/>
      <c r="G19" s="74"/>
      <c r="H19" s="178"/>
      <c r="I19" s="205"/>
    </row>
    <row r="20" spans="1:14">
      <c r="A20" s="10" t="s">
        <v>25</v>
      </c>
      <c r="B20" s="136" t="s">
        <v>47</v>
      </c>
      <c r="C20" s="71"/>
      <c r="D20" s="211" t="s">
        <v>478</v>
      </c>
      <c r="E20" s="217"/>
      <c r="F20" s="74"/>
      <c r="G20" s="74"/>
      <c r="H20" s="121" t="s">
        <v>479</v>
      </c>
      <c r="I20" s="205"/>
    </row>
    <row r="21" spans="1:14">
      <c r="A21" s="10" t="s">
        <v>26</v>
      </c>
      <c r="B21" s="136" t="s">
        <v>48</v>
      </c>
      <c r="C21" s="71"/>
      <c r="D21" s="211" t="s">
        <v>478</v>
      </c>
      <c r="E21" s="217"/>
      <c r="F21" s="103" t="s">
        <v>479</v>
      </c>
      <c r="G21" s="74"/>
      <c r="H21" s="214"/>
      <c r="I21" s="205"/>
    </row>
    <row r="22" spans="1:14">
      <c r="A22" s="10" t="s">
        <v>27</v>
      </c>
      <c r="B22" s="136" t="s">
        <v>49</v>
      </c>
      <c r="C22" s="141" t="s">
        <v>478</v>
      </c>
      <c r="D22" s="211" t="s">
        <v>478</v>
      </c>
      <c r="E22" s="216"/>
      <c r="F22" s="74"/>
      <c r="G22" s="74"/>
      <c r="H22" s="121" t="s">
        <v>479</v>
      </c>
      <c r="I22" s="205"/>
    </row>
    <row r="23" spans="1:14">
      <c r="A23" s="10" t="s">
        <v>29</v>
      </c>
      <c r="B23" s="136" t="s">
        <v>50</v>
      </c>
      <c r="C23" s="141" t="s">
        <v>478</v>
      </c>
      <c r="D23" s="211" t="s">
        <v>478</v>
      </c>
      <c r="E23" s="216"/>
      <c r="F23" s="74"/>
      <c r="G23" s="74"/>
      <c r="H23" s="121" t="s">
        <v>479</v>
      </c>
      <c r="I23" s="205"/>
    </row>
    <row r="24" spans="1:14">
      <c r="A24" s="10" t="s">
        <v>31</v>
      </c>
      <c r="B24" s="137" t="s">
        <v>51</v>
      </c>
      <c r="C24" s="141" t="s">
        <v>478</v>
      </c>
      <c r="D24" s="210"/>
      <c r="E24" s="213" t="s">
        <v>480</v>
      </c>
      <c r="F24" s="103" t="s">
        <v>479</v>
      </c>
      <c r="G24" s="74"/>
      <c r="H24" s="214"/>
      <c r="I24" s="205"/>
    </row>
    <row r="25" spans="1:14">
      <c r="A25" s="10" t="s">
        <v>32</v>
      </c>
      <c r="B25" s="202" t="s">
        <v>52</v>
      </c>
      <c r="C25" s="141" t="s">
        <v>478</v>
      </c>
      <c r="D25" s="211" t="s">
        <v>478</v>
      </c>
      <c r="E25" s="216"/>
      <c r="F25" s="103" t="s">
        <v>479</v>
      </c>
      <c r="G25" s="74"/>
      <c r="H25" s="178"/>
      <c r="I25" s="205"/>
    </row>
    <row r="26" spans="1:14">
      <c r="A26" s="10" t="s">
        <v>33</v>
      </c>
      <c r="B26" s="136" t="s">
        <v>53</v>
      </c>
      <c r="C26" s="71"/>
      <c r="D26" s="209" t="s">
        <v>478</v>
      </c>
      <c r="E26" s="216"/>
      <c r="F26" s="103" t="s">
        <v>480</v>
      </c>
      <c r="G26" s="74"/>
      <c r="H26" s="178"/>
      <c r="I26" s="205"/>
    </row>
    <row r="27" spans="1:14">
      <c r="A27" s="10" t="s">
        <v>34</v>
      </c>
      <c r="B27" s="136" t="s">
        <v>47</v>
      </c>
      <c r="C27" s="141" t="s">
        <v>478</v>
      </c>
      <c r="D27" s="209" t="s">
        <v>478</v>
      </c>
      <c r="E27" s="216"/>
      <c r="F27" s="74"/>
      <c r="G27" s="74"/>
      <c r="H27" s="178"/>
      <c r="I27" s="205" t="s">
        <v>482</v>
      </c>
    </row>
    <row r="28" spans="1:14">
      <c r="A28" s="10" t="s">
        <v>35</v>
      </c>
      <c r="B28" s="136" t="s">
        <v>48</v>
      </c>
      <c r="C28" s="141" t="s">
        <v>478</v>
      </c>
      <c r="D28" s="210"/>
      <c r="E28" s="213" t="s">
        <v>479</v>
      </c>
      <c r="F28" s="74"/>
      <c r="G28" s="74"/>
      <c r="H28" s="214"/>
      <c r="I28" s="205" t="s">
        <v>481</v>
      </c>
    </row>
    <row r="29" spans="1:14">
      <c r="A29" s="10" t="s">
        <v>36</v>
      </c>
      <c r="B29" s="136" t="s">
        <v>49</v>
      </c>
      <c r="C29" s="141" t="s">
        <v>478</v>
      </c>
      <c r="D29" s="209" t="s">
        <v>478</v>
      </c>
      <c r="E29" s="216"/>
      <c r="F29" s="74"/>
      <c r="G29" s="74"/>
      <c r="H29" s="178"/>
      <c r="I29" s="205" t="s">
        <v>481</v>
      </c>
    </row>
    <row r="30" spans="1:14">
      <c r="A30" s="10" t="s">
        <v>37</v>
      </c>
      <c r="B30" s="136" t="s">
        <v>50</v>
      </c>
      <c r="C30" s="141" t="s">
        <v>478</v>
      </c>
      <c r="D30" s="210"/>
      <c r="E30" s="213" t="s">
        <v>479</v>
      </c>
      <c r="F30" s="74"/>
      <c r="G30" s="74"/>
      <c r="H30" s="214"/>
      <c r="I30" s="205" t="s">
        <v>481</v>
      </c>
    </row>
    <row r="31" spans="1:14">
      <c r="A31" s="10" t="s">
        <v>38</v>
      </c>
      <c r="B31" s="137" t="s">
        <v>51</v>
      </c>
      <c r="C31" s="154"/>
      <c r="D31" s="209" t="s">
        <v>478</v>
      </c>
      <c r="E31" s="217"/>
      <c r="F31" s="103" t="s">
        <v>480</v>
      </c>
      <c r="G31" s="74"/>
      <c r="H31" s="121" t="s">
        <v>479</v>
      </c>
      <c r="I31" s="205"/>
    </row>
    <row r="32" spans="1:14">
      <c r="A32" s="10" t="s">
        <v>39</v>
      </c>
      <c r="B32" s="202" t="s">
        <v>52</v>
      </c>
      <c r="C32" s="141" t="s">
        <v>478</v>
      </c>
      <c r="D32" s="209" t="s">
        <v>478</v>
      </c>
      <c r="E32" s="217"/>
      <c r="F32" s="103" t="s">
        <v>479</v>
      </c>
      <c r="G32" s="74"/>
      <c r="H32" s="214"/>
      <c r="I32" s="205"/>
    </row>
    <row r="33" spans="1:9" ht="13.5" customHeight="1">
      <c r="A33" s="10" t="s">
        <v>40</v>
      </c>
      <c r="B33" s="136" t="s">
        <v>53</v>
      </c>
      <c r="C33" s="141" t="s">
        <v>478</v>
      </c>
      <c r="D33" s="209" t="s">
        <v>478</v>
      </c>
      <c r="E33" s="217"/>
      <c r="F33" s="74"/>
      <c r="G33" s="74"/>
      <c r="H33" s="178"/>
      <c r="I33" s="205"/>
    </row>
    <row r="34" spans="1:9" ht="13.5" customHeight="1" thickBot="1">
      <c r="A34" s="133" t="s">
        <v>41</v>
      </c>
      <c r="B34" s="22" t="s">
        <v>47</v>
      </c>
      <c r="C34" s="141" t="s">
        <v>478</v>
      </c>
      <c r="D34" s="209" t="s">
        <v>478</v>
      </c>
      <c r="E34" s="218"/>
      <c r="F34" s="130"/>
      <c r="G34" s="130"/>
      <c r="H34" s="183"/>
      <c r="I34" s="206"/>
    </row>
    <row r="35" spans="1:9">
      <c r="A35" s="18" t="s">
        <v>341</v>
      </c>
      <c r="B35" s="6"/>
      <c r="C35" s="6"/>
      <c r="D35" s="6"/>
      <c r="E35" s="6"/>
      <c r="F35" s="6"/>
      <c r="G35" s="6"/>
      <c r="H35" s="6"/>
      <c r="I35" s="7"/>
    </row>
    <row r="36" spans="1:9">
      <c r="A36" s="19" t="s">
        <v>342</v>
      </c>
      <c r="B36" s="9"/>
      <c r="C36" s="1"/>
      <c r="D36" s="1"/>
      <c r="E36" s="1"/>
      <c r="F36" s="1"/>
      <c r="G36" s="1"/>
      <c r="H36" s="1"/>
      <c r="I36" s="1"/>
    </row>
  </sheetData>
  <phoneticPr fontId="27"/>
  <pageMargins left="0.7" right="0.7" top="0.75" bottom="0.75" header="0.3" footer="0.3"/>
  <pageSetup paperSize="9" orientation="portrait" horizont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35"/>
  <sheetViews>
    <sheetView workbookViewId="0">
      <selection sqref="A1:XFD1048576"/>
    </sheetView>
  </sheetViews>
  <sheetFormatPr defaultRowHeight="13.5"/>
  <cols>
    <col min="1" max="1" width="4.75" style="16" customWidth="1"/>
    <col min="2" max="2" width="4.125" customWidth="1"/>
    <col min="3" max="8" width="3.625" customWidth="1"/>
    <col min="9" max="9" width="19" customWidth="1"/>
    <col min="11" max="11" width="9" style="21"/>
  </cols>
  <sheetData>
    <row r="1" spans="1:14">
      <c r="B1" s="69" t="s">
        <v>56</v>
      </c>
    </row>
    <row r="2" spans="1:14" ht="14.25" thickBot="1">
      <c r="F2" s="113"/>
      <c r="G2" s="113"/>
      <c r="H2" s="113"/>
    </row>
    <row r="3" spans="1:14" ht="14.25" thickBot="1">
      <c r="A3" s="2" t="s">
        <v>0</v>
      </c>
      <c r="B3" s="3" t="s">
        <v>1</v>
      </c>
      <c r="C3" s="242" t="s">
        <v>42</v>
      </c>
      <c r="D3" s="243" t="s">
        <v>66</v>
      </c>
      <c r="E3" s="248" t="s">
        <v>123</v>
      </c>
      <c r="F3" s="249" t="s">
        <v>108</v>
      </c>
      <c r="G3" s="249" t="s">
        <v>7</v>
      </c>
      <c r="H3" s="250" t="s">
        <v>414</v>
      </c>
      <c r="I3" s="5" t="s">
        <v>8</v>
      </c>
    </row>
    <row r="4" spans="1:14" ht="14.25">
      <c r="A4" s="200" t="s">
        <v>9</v>
      </c>
      <c r="B4" s="237" t="s">
        <v>487</v>
      </c>
      <c r="C4" s="166" t="s">
        <v>492</v>
      </c>
      <c r="D4" s="244"/>
      <c r="E4" s="234" t="s">
        <v>493</v>
      </c>
      <c r="F4" s="77"/>
      <c r="G4" s="251"/>
      <c r="H4" s="253"/>
      <c r="I4" s="204"/>
      <c r="K4" s="221" t="s">
        <v>162</v>
      </c>
      <c r="L4" s="222"/>
      <c r="M4" s="223"/>
      <c r="N4" s="223"/>
    </row>
    <row r="5" spans="1:14" ht="14.25">
      <c r="A5" s="10" t="s">
        <v>10</v>
      </c>
      <c r="B5" s="238" t="s">
        <v>49</v>
      </c>
      <c r="C5" s="147"/>
      <c r="D5" s="245" t="s">
        <v>492</v>
      </c>
      <c r="E5" s="216"/>
      <c r="F5" s="74"/>
      <c r="G5" s="203"/>
      <c r="H5" s="121" t="s">
        <v>493</v>
      </c>
      <c r="I5" s="205"/>
      <c r="K5" s="223"/>
      <c r="L5" s="222"/>
      <c r="M5" s="223"/>
      <c r="N5" s="223"/>
    </row>
    <row r="6" spans="1:14" ht="14.25">
      <c r="A6" s="10" t="s">
        <v>11</v>
      </c>
      <c r="B6" s="238" t="s">
        <v>50</v>
      </c>
      <c r="C6" s="153" t="s">
        <v>492</v>
      </c>
      <c r="D6" s="210"/>
      <c r="E6" s="213" t="s">
        <v>493</v>
      </c>
      <c r="F6" s="74"/>
      <c r="G6" s="203"/>
      <c r="H6" s="214"/>
      <c r="I6" s="205"/>
      <c r="K6" s="224" t="s">
        <v>163</v>
      </c>
      <c r="L6" s="225" t="s">
        <v>164</v>
      </c>
      <c r="M6" s="224" t="s">
        <v>165</v>
      </c>
      <c r="N6" s="226" t="s">
        <v>166</v>
      </c>
    </row>
    <row r="7" spans="1:14" ht="14.25">
      <c r="A7" s="10" t="s">
        <v>12</v>
      </c>
      <c r="B7" s="239" t="s">
        <v>51</v>
      </c>
      <c r="C7" s="153" t="s">
        <v>492</v>
      </c>
      <c r="D7" s="245" t="s">
        <v>492</v>
      </c>
      <c r="E7" s="213" t="s">
        <v>493</v>
      </c>
      <c r="F7" s="74"/>
      <c r="G7" s="203"/>
      <c r="H7" s="178"/>
      <c r="I7" s="205" t="s">
        <v>488</v>
      </c>
      <c r="K7" s="227" t="s">
        <v>7</v>
      </c>
      <c r="L7" s="228">
        <f>(910*8)*0</f>
        <v>0</v>
      </c>
      <c r="M7" s="227">
        <f>(620*0)+(940*0)</f>
        <v>0</v>
      </c>
      <c r="N7" s="229">
        <f>L7+M7</f>
        <v>0</v>
      </c>
    </row>
    <row r="8" spans="1:14" ht="14.25">
      <c r="A8" s="10" t="s">
        <v>13</v>
      </c>
      <c r="B8" s="240" t="s">
        <v>52</v>
      </c>
      <c r="C8" s="147"/>
      <c r="D8" s="245" t="s">
        <v>492</v>
      </c>
      <c r="E8" s="217"/>
      <c r="F8" s="103" t="s">
        <v>489</v>
      </c>
      <c r="G8" s="203"/>
      <c r="H8" s="121" t="s">
        <v>494</v>
      </c>
      <c r="I8" s="205"/>
      <c r="K8" s="227" t="s">
        <v>5</v>
      </c>
      <c r="L8" s="228">
        <f>(910*8)*0</f>
        <v>0</v>
      </c>
      <c r="M8" s="227">
        <f>(320*0)+(720*0)</f>
        <v>0</v>
      </c>
      <c r="N8" s="229">
        <f>L8+M8</f>
        <v>0</v>
      </c>
    </row>
    <row r="9" spans="1:14" ht="14.25">
      <c r="A9" s="10" t="s">
        <v>14</v>
      </c>
      <c r="B9" s="238" t="s">
        <v>53</v>
      </c>
      <c r="C9" s="147"/>
      <c r="D9" s="245" t="s">
        <v>492</v>
      </c>
      <c r="E9" s="216"/>
      <c r="F9" s="203"/>
      <c r="G9" s="203"/>
      <c r="H9" s="121" t="s">
        <v>493</v>
      </c>
      <c r="I9" s="205"/>
      <c r="K9" s="227" t="s">
        <v>121</v>
      </c>
      <c r="L9" s="230">
        <f>(910*8)*0</f>
        <v>0</v>
      </c>
      <c r="M9" s="227">
        <f>(742*0)+(432*0)</f>
        <v>0</v>
      </c>
      <c r="N9" s="229">
        <f>L9+M9</f>
        <v>0</v>
      </c>
    </row>
    <row r="10" spans="1:14" ht="14.25">
      <c r="A10" s="10" t="s">
        <v>15</v>
      </c>
      <c r="B10" s="238" t="s">
        <v>47</v>
      </c>
      <c r="C10" s="153" t="s">
        <v>492</v>
      </c>
      <c r="D10" s="208"/>
      <c r="E10" s="216"/>
      <c r="F10" s="74"/>
      <c r="G10" s="203"/>
      <c r="H10" s="178"/>
      <c r="I10" s="205"/>
      <c r="K10" s="227" t="s">
        <v>414</v>
      </c>
      <c r="L10" s="230">
        <f>(910*8)*0</f>
        <v>0</v>
      </c>
      <c r="M10" s="227">
        <f>400*0</f>
        <v>0</v>
      </c>
      <c r="N10" s="229">
        <f>L10+M10</f>
        <v>0</v>
      </c>
    </row>
    <row r="11" spans="1:14">
      <c r="A11" s="10" t="s">
        <v>16</v>
      </c>
      <c r="B11" s="238" t="s">
        <v>48</v>
      </c>
      <c r="C11" s="153" t="s">
        <v>492</v>
      </c>
      <c r="D11" s="208"/>
      <c r="E11" s="216"/>
      <c r="F11" s="74"/>
      <c r="G11" s="203"/>
      <c r="H11" s="214"/>
      <c r="I11" s="205" t="s">
        <v>491</v>
      </c>
      <c r="K11"/>
      <c r="L11" s="21"/>
    </row>
    <row r="12" spans="1:14">
      <c r="A12" s="10" t="s">
        <v>17</v>
      </c>
      <c r="B12" s="238" t="s">
        <v>49</v>
      </c>
      <c r="C12" s="153" t="s">
        <v>492</v>
      </c>
      <c r="D12" s="208"/>
      <c r="E12" s="216"/>
      <c r="F12" s="103" t="s">
        <v>493</v>
      </c>
      <c r="G12" s="203"/>
      <c r="H12" s="178"/>
      <c r="I12" s="205" t="s">
        <v>491</v>
      </c>
      <c r="K12"/>
      <c r="L12" s="21"/>
    </row>
    <row r="13" spans="1:14" ht="14.25">
      <c r="A13" s="10" t="s">
        <v>18</v>
      </c>
      <c r="B13" s="238" t="s">
        <v>50</v>
      </c>
      <c r="C13" s="153" t="s">
        <v>492</v>
      </c>
      <c r="D13" s="208"/>
      <c r="E13" s="216"/>
      <c r="F13" s="103" t="s">
        <v>493</v>
      </c>
      <c r="G13" s="203"/>
      <c r="H13" s="178"/>
      <c r="I13" s="205" t="s">
        <v>491</v>
      </c>
      <c r="K13" s="231" t="s">
        <v>165</v>
      </c>
      <c r="L13" s="222"/>
      <c r="M13" s="223"/>
      <c r="N13" s="223"/>
    </row>
    <row r="14" spans="1:14" ht="14.25">
      <c r="A14" s="10" t="s">
        <v>19</v>
      </c>
      <c r="B14" s="239" t="s">
        <v>51</v>
      </c>
      <c r="C14" s="170"/>
      <c r="D14" s="245" t="s">
        <v>492</v>
      </c>
      <c r="E14" s="216"/>
      <c r="F14" s="103" t="s">
        <v>493</v>
      </c>
      <c r="G14" s="203"/>
      <c r="H14" s="121" t="s">
        <v>494</v>
      </c>
      <c r="I14" s="205"/>
      <c r="K14" s="227" t="s">
        <v>7</v>
      </c>
      <c r="L14" s="232" t="s">
        <v>169</v>
      </c>
      <c r="M14" s="232"/>
      <c r="N14" s="232"/>
    </row>
    <row r="15" spans="1:14" ht="14.25">
      <c r="A15" s="10" t="s">
        <v>20</v>
      </c>
      <c r="B15" s="240" t="s">
        <v>52</v>
      </c>
      <c r="C15" s="170"/>
      <c r="D15" s="245" t="s">
        <v>492</v>
      </c>
      <c r="E15" s="213" t="s">
        <v>494</v>
      </c>
      <c r="F15" s="103" t="s">
        <v>489</v>
      </c>
      <c r="G15" s="203"/>
      <c r="H15" s="214"/>
      <c r="I15" s="205" t="s">
        <v>490</v>
      </c>
      <c r="K15" s="227" t="s">
        <v>123</v>
      </c>
      <c r="L15" s="232" t="s">
        <v>378</v>
      </c>
      <c r="M15" s="232"/>
      <c r="N15" s="232"/>
    </row>
    <row r="16" spans="1:14" ht="14.25">
      <c r="A16" s="10" t="s">
        <v>21</v>
      </c>
      <c r="B16" s="238" t="s">
        <v>53</v>
      </c>
      <c r="C16" s="170"/>
      <c r="D16" s="245" t="s">
        <v>492</v>
      </c>
      <c r="E16" s="216"/>
      <c r="F16" s="74"/>
      <c r="G16" s="203"/>
      <c r="H16" s="121" t="s">
        <v>493</v>
      </c>
      <c r="I16" s="205" t="s">
        <v>490</v>
      </c>
      <c r="K16" s="227" t="s">
        <v>121</v>
      </c>
      <c r="L16" s="233" t="s">
        <v>173</v>
      </c>
      <c r="M16" s="232"/>
      <c r="N16" s="232"/>
    </row>
    <row r="17" spans="1:14" ht="14.25">
      <c r="A17" s="10" t="s">
        <v>22</v>
      </c>
      <c r="B17" s="238" t="s">
        <v>47</v>
      </c>
      <c r="C17" s="170"/>
      <c r="D17" s="245" t="s">
        <v>492</v>
      </c>
      <c r="E17" s="217"/>
      <c r="F17" s="74"/>
      <c r="G17" s="203"/>
      <c r="H17" s="121" t="s">
        <v>493</v>
      </c>
      <c r="I17" s="205" t="s">
        <v>490</v>
      </c>
      <c r="K17" s="227" t="s">
        <v>414</v>
      </c>
      <c r="L17" s="233" t="s">
        <v>427</v>
      </c>
      <c r="M17" s="232"/>
      <c r="N17" s="232"/>
    </row>
    <row r="18" spans="1:14">
      <c r="A18" s="10" t="s">
        <v>23</v>
      </c>
      <c r="B18" s="238" t="s">
        <v>48</v>
      </c>
      <c r="C18" s="153" t="s">
        <v>492</v>
      </c>
      <c r="D18" s="210"/>
      <c r="E18" s="217"/>
      <c r="F18" s="103" t="s">
        <v>493</v>
      </c>
      <c r="G18" s="203"/>
      <c r="H18" s="214"/>
      <c r="I18" s="205"/>
    </row>
    <row r="19" spans="1:14">
      <c r="A19" s="10" t="s">
        <v>24</v>
      </c>
      <c r="B19" s="238" t="s">
        <v>49</v>
      </c>
      <c r="C19" s="153" t="s">
        <v>492</v>
      </c>
      <c r="D19" s="210"/>
      <c r="E19" s="213" t="s">
        <v>493</v>
      </c>
      <c r="F19" s="74"/>
      <c r="G19" s="203"/>
      <c r="H19" s="178"/>
      <c r="I19" s="205"/>
    </row>
    <row r="20" spans="1:14">
      <c r="A20" s="10" t="s">
        <v>25</v>
      </c>
      <c r="B20" s="238" t="s">
        <v>50</v>
      </c>
      <c r="C20" s="147"/>
      <c r="D20" s="245" t="s">
        <v>492</v>
      </c>
      <c r="E20" s="213" t="s">
        <v>489</v>
      </c>
      <c r="F20" s="74"/>
      <c r="G20" s="203"/>
      <c r="H20" s="214"/>
      <c r="I20" s="205"/>
    </row>
    <row r="21" spans="1:14">
      <c r="A21" s="10" t="s">
        <v>26</v>
      </c>
      <c r="B21" s="239" t="s">
        <v>51</v>
      </c>
      <c r="C21" s="153" t="s">
        <v>492</v>
      </c>
      <c r="D21" s="245" t="s">
        <v>492</v>
      </c>
      <c r="E21" s="213" t="s">
        <v>493</v>
      </c>
      <c r="F21" s="74"/>
      <c r="G21" s="203"/>
      <c r="H21" s="214"/>
      <c r="I21" s="205"/>
    </row>
    <row r="22" spans="1:14">
      <c r="A22" s="10" t="s">
        <v>27</v>
      </c>
      <c r="B22" s="240" t="s">
        <v>52</v>
      </c>
      <c r="C22" s="153" t="s">
        <v>492</v>
      </c>
      <c r="D22" s="245" t="s">
        <v>492</v>
      </c>
      <c r="E22" s="216"/>
      <c r="F22" s="203" t="s">
        <v>495</v>
      </c>
      <c r="G22" s="203"/>
      <c r="H22" s="214"/>
      <c r="I22" s="205" t="s">
        <v>496</v>
      </c>
    </row>
    <row r="23" spans="1:14">
      <c r="A23" s="10" t="s">
        <v>29</v>
      </c>
      <c r="B23" s="238" t="s">
        <v>53</v>
      </c>
      <c r="C23" s="153" t="s">
        <v>492</v>
      </c>
      <c r="D23" s="245" t="s">
        <v>492</v>
      </c>
      <c r="E23" s="216"/>
      <c r="F23" s="203" t="s">
        <v>495</v>
      </c>
      <c r="G23" s="203"/>
      <c r="H23" s="178"/>
      <c r="I23" s="205" t="s">
        <v>497</v>
      </c>
    </row>
    <row r="24" spans="1:14">
      <c r="A24" s="10" t="s">
        <v>31</v>
      </c>
      <c r="B24" s="238" t="s">
        <v>47</v>
      </c>
      <c r="C24" s="170"/>
      <c r="D24" s="245" t="s">
        <v>492</v>
      </c>
      <c r="E24" s="217"/>
      <c r="F24" s="74"/>
      <c r="G24" s="203"/>
      <c r="H24" s="121" t="s">
        <v>493</v>
      </c>
      <c r="I24" s="205"/>
    </row>
    <row r="25" spans="1:14">
      <c r="A25" s="10" t="s">
        <v>32</v>
      </c>
      <c r="B25" s="238" t="s">
        <v>48</v>
      </c>
      <c r="C25" s="170"/>
      <c r="D25" s="210"/>
      <c r="E25" s="213" t="s">
        <v>489</v>
      </c>
      <c r="F25" s="103" t="s">
        <v>494</v>
      </c>
      <c r="G25" s="203"/>
      <c r="H25" s="214"/>
      <c r="I25" s="205"/>
    </row>
    <row r="26" spans="1:14">
      <c r="A26" s="10" t="s">
        <v>33</v>
      </c>
      <c r="B26" s="238" t="s">
        <v>49</v>
      </c>
      <c r="C26" s="170"/>
      <c r="D26" s="245" t="s">
        <v>492</v>
      </c>
      <c r="E26" s="216"/>
      <c r="F26" s="74"/>
      <c r="G26" s="203"/>
      <c r="H26" s="121" t="s">
        <v>489</v>
      </c>
      <c r="I26" s="205"/>
    </row>
    <row r="27" spans="1:14">
      <c r="A27" s="10" t="s">
        <v>34</v>
      </c>
      <c r="B27" s="238" t="s">
        <v>50</v>
      </c>
      <c r="C27" s="170"/>
      <c r="D27" s="210"/>
      <c r="E27" s="217"/>
      <c r="F27" s="103" t="s">
        <v>494</v>
      </c>
      <c r="G27" s="203"/>
      <c r="H27" s="121" t="s">
        <v>493</v>
      </c>
      <c r="I27" s="205"/>
    </row>
    <row r="28" spans="1:14">
      <c r="A28" s="10" t="s">
        <v>35</v>
      </c>
      <c r="B28" s="239" t="s">
        <v>51</v>
      </c>
      <c r="C28" s="170"/>
      <c r="D28" s="245" t="s">
        <v>492</v>
      </c>
      <c r="E28" s="217"/>
      <c r="F28" s="103" t="s">
        <v>494</v>
      </c>
      <c r="G28" s="203"/>
      <c r="H28" s="121" t="s">
        <v>493</v>
      </c>
      <c r="I28" s="205"/>
    </row>
    <row r="29" spans="1:14">
      <c r="A29" s="10" t="s">
        <v>36</v>
      </c>
      <c r="B29" s="240" t="s">
        <v>52</v>
      </c>
      <c r="C29" s="170"/>
      <c r="D29" s="245" t="s">
        <v>492</v>
      </c>
      <c r="E29" s="213" t="s">
        <v>494</v>
      </c>
      <c r="F29" s="103" t="s">
        <v>489</v>
      </c>
      <c r="G29" s="203"/>
      <c r="H29" s="214"/>
      <c r="I29" s="205"/>
    </row>
    <row r="30" spans="1:14">
      <c r="A30" s="10" t="s">
        <v>37</v>
      </c>
      <c r="B30" s="238" t="s">
        <v>53</v>
      </c>
      <c r="C30" s="170"/>
      <c r="D30" s="245" t="s">
        <v>492</v>
      </c>
      <c r="E30" s="217"/>
      <c r="F30" s="74"/>
      <c r="G30" s="203"/>
      <c r="H30" s="121" t="s">
        <v>489</v>
      </c>
      <c r="I30" s="205"/>
    </row>
    <row r="31" spans="1:14">
      <c r="A31" s="10" t="s">
        <v>38</v>
      </c>
      <c r="B31" s="238" t="s">
        <v>47</v>
      </c>
      <c r="C31" s="170"/>
      <c r="D31" s="210"/>
      <c r="E31" s="217"/>
      <c r="F31" s="103" t="s">
        <v>494</v>
      </c>
      <c r="G31" s="203"/>
      <c r="H31" s="121" t="s">
        <v>493</v>
      </c>
      <c r="I31" s="205"/>
    </row>
    <row r="32" spans="1:14">
      <c r="A32" s="10" t="s">
        <v>39</v>
      </c>
      <c r="B32" s="238" t="s">
        <v>48</v>
      </c>
      <c r="C32" s="170"/>
      <c r="D32" s="245" t="s">
        <v>492</v>
      </c>
      <c r="E32" s="213" t="s">
        <v>493</v>
      </c>
      <c r="F32" s="203"/>
      <c r="G32" s="203"/>
      <c r="H32" s="214"/>
      <c r="I32" s="205"/>
    </row>
    <row r="33" spans="1:9" ht="13.5" customHeight="1" thickBot="1">
      <c r="A33" s="133" t="s">
        <v>40</v>
      </c>
      <c r="B33" s="241" t="s">
        <v>49</v>
      </c>
      <c r="C33" s="236"/>
      <c r="D33" s="246" t="s">
        <v>492</v>
      </c>
      <c r="E33" s="235" t="s">
        <v>493</v>
      </c>
      <c r="F33" s="130"/>
      <c r="G33" s="252"/>
      <c r="H33" s="254"/>
      <c r="I33" s="247"/>
    </row>
    <row r="34" spans="1:9">
      <c r="A34" s="18" t="s">
        <v>341</v>
      </c>
      <c r="B34" s="6"/>
      <c r="C34" s="6"/>
      <c r="D34" s="6"/>
      <c r="E34" s="6"/>
      <c r="F34" s="6"/>
      <c r="G34" s="6"/>
      <c r="H34" s="6"/>
      <c r="I34" s="7"/>
    </row>
    <row r="35" spans="1:9">
      <c r="A35" s="19" t="s">
        <v>342</v>
      </c>
      <c r="B35" s="9"/>
      <c r="C35" s="1"/>
      <c r="D35" s="1"/>
      <c r="E35" s="1"/>
      <c r="F35" s="1"/>
      <c r="G35" s="1"/>
      <c r="H35" s="1"/>
      <c r="I35" s="1"/>
    </row>
  </sheetData>
  <phoneticPr fontId="48"/>
  <pageMargins left="0.7" right="0.7" top="0.75" bottom="0.75" header="0.3" footer="0.3"/>
  <pageSetup paperSize="9" orientation="portrait" horizontalDpi="429496729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36"/>
  <sheetViews>
    <sheetView workbookViewId="0">
      <selection activeCell="D24" sqref="D24:D34"/>
    </sheetView>
  </sheetViews>
  <sheetFormatPr defaultRowHeight="13.5"/>
  <cols>
    <col min="1" max="1" width="4.75" style="16" customWidth="1"/>
    <col min="2" max="2" width="4.125" customWidth="1"/>
    <col min="3" max="7" width="3.625" customWidth="1"/>
    <col min="8" max="8" width="19" customWidth="1"/>
    <col min="10" max="10" width="9" style="21"/>
  </cols>
  <sheetData>
    <row r="1" spans="1:13">
      <c r="B1" s="69" t="s">
        <v>261</v>
      </c>
    </row>
    <row r="2" spans="1:13" ht="14.25" thickBot="1">
      <c r="E2" s="113"/>
      <c r="F2" s="113"/>
      <c r="G2" s="113"/>
    </row>
    <row r="3" spans="1:13" ht="14.25" thickBot="1">
      <c r="A3" s="2" t="s">
        <v>0</v>
      </c>
      <c r="B3" s="3" t="s">
        <v>1</v>
      </c>
      <c r="C3" s="219" t="s">
        <v>66</v>
      </c>
      <c r="D3" s="248" t="s">
        <v>123</v>
      </c>
      <c r="E3" s="249" t="s">
        <v>108</v>
      </c>
      <c r="F3" s="249" t="s">
        <v>7</v>
      </c>
      <c r="G3" s="250" t="s">
        <v>414</v>
      </c>
      <c r="H3" s="255" t="s">
        <v>8</v>
      </c>
    </row>
    <row r="4" spans="1:13" ht="14.25">
      <c r="A4" s="11" t="s">
        <v>9</v>
      </c>
      <c r="B4" s="256" t="s">
        <v>50</v>
      </c>
      <c r="C4" s="264" t="s">
        <v>499</v>
      </c>
      <c r="D4" s="234" t="s">
        <v>492</v>
      </c>
      <c r="E4" s="251"/>
      <c r="F4" s="77"/>
      <c r="G4" s="267"/>
      <c r="H4" s="27"/>
      <c r="J4" s="221" t="s">
        <v>162</v>
      </c>
      <c r="K4" s="222"/>
      <c r="L4" s="223"/>
      <c r="M4" s="223"/>
    </row>
    <row r="5" spans="1:13" ht="14.25">
      <c r="A5" s="10" t="s">
        <v>10</v>
      </c>
      <c r="B5" s="257" t="s">
        <v>51</v>
      </c>
      <c r="C5" s="261" t="s">
        <v>499</v>
      </c>
      <c r="D5" s="217"/>
      <c r="E5" s="103" t="s">
        <v>492</v>
      </c>
      <c r="F5" s="74"/>
      <c r="G5" s="126" t="s">
        <v>492</v>
      </c>
      <c r="H5" s="33"/>
      <c r="J5" s="223"/>
      <c r="K5" s="222"/>
      <c r="L5" s="223"/>
      <c r="M5" s="223"/>
    </row>
    <row r="6" spans="1:13" ht="14.25">
      <c r="A6" s="10" t="s">
        <v>504</v>
      </c>
      <c r="B6" s="258" t="s">
        <v>52</v>
      </c>
      <c r="C6" s="261" t="s">
        <v>499</v>
      </c>
      <c r="D6" s="217"/>
      <c r="E6" s="103" t="s">
        <v>492</v>
      </c>
      <c r="F6" s="74"/>
      <c r="G6" s="126" t="s">
        <v>492</v>
      </c>
      <c r="H6" s="33"/>
      <c r="J6" s="224" t="s">
        <v>163</v>
      </c>
      <c r="K6" s="225" t="s">
        <v>164</v>
      </c>
      <c r="L6" s="224" t="s">
        <v>165</v>
      </c>
      <c r="M6" s="226" t="s">
        <v>166</v>
      </c>
    </row>
    <row r="7" spans="1:13" ht="14.25">
      <c r="A7" s="10" t="s">
        <v>12</v>
      </c>
      <c r="B7" s="259" t="s">
        <v>53</v>
      </c>
      <c r="C7" s="265"/>
      <c r="D7" s="217"/>
      <c r="E7" s="103" t="s">
        <v>492</v>
      </c>
      <c r="F7" s="103" t="s">
        <v>492</v>
      </c>
      <c r="G7" s="268"/>
      <c r="H7" s="33"/>
      <c r="J7" s="227" t="s">
        <v>7</v>
      </c>
      <c r="K7" s="228">
        <f>(910*8)*0</f>
        <v>0</v>
      </c>
      <c r="L7" s="227">
        <f>(620*0)+(940*0)</f>
        <v>0</v>
      </c>
      <c r="M7" s="229">
        <f>K7+L7</f>
        <v>0</v>
      </c>
    </row>
    <row r="8" spans="1:13" ht="14.25">
      <c r="A8" s="10" t="s">
        <v>13</v>
      </c>
      <c r="B8" s="259" t="s">
        <v>47</v>
      </c>
      <c r="C8" s="261" t="s">
        <v>499</v>
      </c>
      <c r="D8" s="217"/>
      <c r="E8" s="74"/>
      <c r="F8" s="74"/>
      <c r="G8" s="126" t="s">
        <v>492</v>
      </c>
      <c r="H8" s="33"/>
      <c r="J8" s="227" t="s">
        <v>5</v>
      </c>
      <c r="K8" s="228">
        <f>(910*8)*0</f>
        <v>0</v>
      </c>
      <c r="L8" s="227">
        <f>(320*0)+(720*0)</f>
        <v>0</v>
      </c>
      <c r="M8" s="229">
        <f>K8+L8</f>
        <v>0</v>
      </c>
    </row>
    <row r="9" spans="1:13" ht="14.25">
      <c r="A9" s="10" t="s">
        <v>14</v>
      </c>
      <c r="B9" s="259" t="s">
        <v>48</v>
      </c>
      <c r="C9" s="261" t="s">
        <v>499</v>
      </c>
      <c r="D9" s="217"/>
      <c r="E9" s="103" t="s">
        <v>492</v>
      </c>
      <c r="F9" s="74"/>
      <c r="G9" s="269"/>
      <c r="H9" s="33"/>
      <c r="J9" s="227" t="s">
        <v>121</v>
      </c>
      <c r="K9" s="230">
        <f>(910*8)*0</f>
        <v>0</v>
      </c>
      <c r="L9" s="227">
        <f>(742*0)+(432*0)</f>
        <v>0</v>
      </c>
      <c r="M9" s="229">
        <f>K9+L9</f>
        <v>0</v>
      </c>
    </row>
    <row r="10" spans="1:13" ht="14.25">
      <c r="A10" s="10" t="s">
        <v>15</v>
      </c>
      <c r="B10" s="259" t="s">
        <v>49</v>
      </c>
      <c r="C10" s="265"/>
      <c r="D10" s="213" t="s">
        <v>492</v>
      </c>
      <c r="E10" s="103" t="s">
        <v>492</v>
      </c>
      <c r="F10" s="74"/>
      <c r="G10" s="269"/>
      <c r="H10" s="33"/>
      <c r="J10" s="227" t="s">
        <v>414</v>
      </c>
      <c r="K10" s="230">
        <f>(910*8)*0</f>
        <v>0</v>
      </c>
      <c r="L10" s="227">
        <f>400*0</f>
        <v>0</v>
      </c>
      <c r="M10" s="229">
        <f>K10+L10</f>
        <v>0</v>
      </c>
    </row>
    <row r="11" spans="1:13">
      <c r="A11" s="10" t="s">
        <v>16</v>
      </c>
      <c r="B11" s="259" t="s">
        <v>50</v>
      </c>
      <c r="C11" s="265"/>
      <c r="D11" s="213" t="s">
        <v>492</v>
      </c>
      <c r="E11" s="103" t="s">
        <v>492</v>
      </c>
      <c r="F11" s="74"/>
      <c r="G11" s="268"/>
      <c r="H11" s="33"/>
      <c r="J11"/>
      <c r="K11" s="21"/>
    </row>
    <row r="12" spans="1:13">
      <c r="A12" s="10" t="s">
        <v>17</v>
      </c>
      <c r="B12" s="257" t="s">
        <v>51</v>
      </c>
      <c r="C12" s="262" t="s">
        <v>499</v>
      </c>
      <c r="D12" s="217"/>
      <c r="E12" s="103" t="s">
        <v>492</v>
      </c>
      <c r="F12" s="74"/>
      <c r="G12" s="126" t="s">
        <v>492</v>
      </c>
      <c r="H12" s="33"/>
      <c r="J12"/>
      <c r="K12" s="21"/>
    </row>
    <row r="13" spans="1:13" ht="14.25">
      <c r="A13" s="10" t="s">
        <v>18</v>
      </c>
      <c r="B13" s="258" t="s">
        <v>52</v>
      </c>
      <c r="C13" s="262" t="s">
        <v>492</v>
      </c>
      <c r="D13" s="213" t="s">
        <v>492</v>
      </c>
      <c r="E13" s="203"/>
      <c r="F13" s="74"/>
      <c r="G13" s="126" t="s">
        <v>492</v>
      </c>
      <c r="H13" s="33"/>
      <c r="J13" s="231" t="s">
        <v>165</v>
      </c>
      <c r="K13" s="222"/>
      <c r="L13" s="223"/>
      <c r="M13" s="223"/>
    </row>
    <row r="14" spans="1:13" ht="14.25">
      <c r="A14" s="10" t="s">
        <v>19</v>
      </c>
      <c r="B14" s="259" t="s">
        <v>53</v>
      </c>
      <c r="C14" s="262" t="s">
        <v>499</v>
      </c>
      <c r="D14" s="213" t="s">
        <v>492</v>
      </c>
      <c r="E14" s="74"/>
      <c r="F14" s="74"/>
      <c r="G14" s="268"/>
      <c r="H14" s="33"/>
      <c r="J14" s="227" t="s">
        <v>7</v>
      </c>
      <c r="K14" s="232" t="s">
        <v>169</v>
      </c>
      <c r="L14" s="232"/>
      <c r="M14" s="232"/>
    </row>
    <row r="15" spans="1:13" ht="14.25">
      <c r="A15" s="10" t="s">
        <v>20</v>
      </c>
      <c r="B15" s="259" t="s">
        <v>47</v>
      </c>
      <c r="C15" s="265"/>
      <c r="D15" s="213" t="s">
        <v>492</v>
      </c>
      <c r="E15" s="103" t="s">
        <v>492</v>
      </c>
      <c r="F15" s="74"/>
      <c r="G15" s="269"/>
      <c r="H15" s="33"/>
      <c r="J15" s="227" t="s">
        <v>123</v>
      </c>
      <c r="K15" s="232" t="s">
        <v>378</v>
      </c>
      <c r="L15" s="232"/>
      <c r="M15" s="232"/>
    </row>
    <row r="16" spans="1:13" ht="14.25">
      <c r="A16" s="10" t="s">
        <v>21</v>
      </c>
      <c r="B16" s="259" t="s">
        <v>48</v>
      </c>
      <c r="C16" s="262" t="s">
        <v>499</v>
      </c>
      <c r="D16" s="213" t="s">
        <v>492</v>
      </c>
      <c r="E16" s="103" t="s">
        <v>492</v>
      </c>
      <c r="F16" s="74"/>
      <c r="G16" s="269"/>
      <c r="H16" s="33" t="s">
        <v>502</v>
      </c>
      <c r="J16" s="227" t="s">
        <v>121</v>
      </c>
      <c r="K16" s="233" t="s">
        <v>173</v>
      </c>
      <c r="L16" s="232"/>
      <c r="M16" s="232"/>
    </row>
    <row r="17" spans="1:13" ht="14.25">
      <c r="A17" s="10" t="s">
        <v>22</v>
      </c>
      <c r="B17" s="259" t="s">
        <v>49</v>
      </c>
      <c r="C17" s="262" t="s">
        <v>499</v>
      </c>
      <c r="D17" s="213" t="s">
        <v>492</v>
      </c>
      <c r="E17" s="103" t="s">
        <v>492</v>
      </c>
      <c r="F17" s="74"/>
      <c r="G17" s="268"/>
      <c r="H17" s="33" t="s">
        <v>502</v>
      </c>
      <c r="J17" s="227" t="s">
        <v>414</v>
      </c>
      <c r="K17" s="233" t="s">
        <v>427</v>
      </c>
      <c r="L17" s="232"/>
      <c r="M17" s="232"/>
    </row>
    <row r="18" spans="1:13">
      <c r="A18" s="10" t="s">
        <v>23</v>
      </c>
      <c r="B18" s="259" t="s">
        <v>50</v>
      </c>
      <c r="C18" s="262" t="s">
        <v>492</v>
      </c>
      <c r="D18" s="213" t="s">
        <v>492</v>
      </c>
      <c r="E18" s="103" t="s">
        <v>492</v>
      </c>
      <c r="F18" s="74"/>
      <c r="G18" s="268"/>
      <c r="H18" s="33" t="s">
        <v>502</v>
      </c>
    </row>
    <row r="19" spans="1:13">
      <c r="A19" s="10" t="s">
        <v>24</v>
      </c>
      <c r="B19" s="257" t="s">
        <v>51</v>
      </c>
      <c r="C19" s="262" t="s">
        <v>499</v>
      </c>
      <c r="D19" s="217"/>
      <c r="E19" s="203"/>
      <c r="F19" s="74"/>
      <c r="G19" s="126" t="s">
        <v>492</v>
      </c>
      <c r="H19" s="33" t="s">
        <v>502</v>
      </c>
    </row>
    <row r="20" spans="1:13">
      <c r="A20" s="10" t="s">
        <v>25</v>
      </c>
      <c r="B20" s="258" t="s">
        <v>52</v>
      </c>
      <c r="C20" s="262" t="s">
        <v>499</v>
      </c>
      <c r="D20" s="213" t="s">
        <v>492</v>
      </c>
      <c r="E20" s="103" t="s">
        <v>492</v>
      </c>
      <c r="F20" s="74"/>
      <c r="G20" s="268"/>
      <c r="H20" s="33" t="s">
        <v>502</v>
      </c>
    </row>
    <row r="21" spans="1:13">
      <c r="A21" s="10" t="s">
        <v>26</v>
      </c>
      <c r="B21" s="258" t="s">
        <v>53</v>
      </c>
      <c r="C21" s="262" t="s">
        <v>499</v>
      </c>
      <c r="D21" s="217"/>
      <c r="E21" s="103" t="s">
        <v>492</v>
      </c>
      <c r="F21" s="74"/>
      <c r="G21" s="126" t="s">
        <v>492</v>
      </c>
      <c r="H21" s="33" t="s">
        <v>502</v>
      </c>
    </row>
    <row r="22" spans="1:13">
      <c r="A22" s="10" t="s">
        <v>27</v>
      </c>
      <c r="B22" s="259" t="s">
        <v>47</v>
      </c>
      <c r="C22" s="262" t="s">
        <v>499</v>
      </c>
      <c r="D22" s="217"/>
      <c r="E22" s="103" t="s">
        <v>492</v>
      </c>
      <c r="F22" s="74"/>
      <c r="G22" s="126" t="s">
        <v>492</v>
      </c>
      <c r="H22" s="33" t="s">
        <v>500</v>
      </c>
    </row>
    <row r="23" spans="1:13">
      <c r="A23" s="10" t="s">
        <v>29</v>
      </c>
      <c r="B23" s="259" t="s">
        <v>48</v>
      </c>
      <c r="C23" s="265"/>
      <c r="D23" s="213" t="s">
        <v>492</v>
      </c>
      <c r="E23" s="103" t="s">
        <v>492</v>
      </c>
      <c r="F23" s="74"/>
      <c r="G23" s="126" t="s">
        <v>492</v>
      </c>
      <c r="H23" s="33" t="s">
        <v>501</v>
      </c>
    </row>
    <row r="24" spans="1:13">
      <c r="A24" s="10" t="s">
        <v>31</v>
      </c>
      <c r="B24" s="259" t="s">
        <v>49</v>
      </c>
      <c r="C24" s="262" t="s">
        <v>499</v>
      </c>
      <c r="D24" s="213" t="s">
        <v>492</v>
      </c>
      <c r="E24" s="203"/>
      <c r="F24" s="74"/>
      <c r="G24" s="268"/>
      <c r="H24" s="33"/>
    </row>
    <row r="25" spans="1:13">
      <c r="A25" s="10" t="s">
        <v>32</v>
      </c>
      <c r="B25" s="259" t="s">
        <v>50</v>
      </c>
      <c r="C25" s="262" t="s">
        <v>499</v>
      </c>
      <c r="D25" s="217"/>
      <c r="E25" s="103" t="s">
        <v>492</v>
      </c>
      <c r="F25" s="74"/>
      <c r="G25" s="269"/>
      <c r="H25" s="33"/>
    </row>
    <row r="26" spans="1:13">
      <c r="A26" s="10" t="s">
        <v>33</v>
      </c>
      <c r="B26" s="257" t="s">
        <v>51</v>
      </c>
      <c r="C26" s="262" t="s">
        <v>499</v>
      </c>
      <c r="D26" s="217"/>
      <c r="E26" s="103" t="s">
        <v>492</v>
      </c>
      <c r="F26" s="74"/>
      <c r="G26" s="126" t="s">
        <v>492</v>
      </c>
      <c r="H26" s="33" t="s">
        <v>503</v>
      </c>
    </row>
    <row r="27" spans="1:13">
      <c r="A27" s="10" t="s">
        <v>34</v>
      </c>
      <c r="B27" s="258" t="s">
        <v>52</v>
      </c>
      <c r="C27" s="262" t="s">
        <v>499</v>
      </c>
      <c r="D27" s="217"/>
      <c r="E27" s="103" t="s">
        <v>492</v>
      </c>
      <c r="F27" s="74"/>
      <c r="G27" s="268"/>
      <c r="H27" s="33"/>
    </row>
    <row r="28" spans="1:13">
      <c r="A28" s="10" t="s">
        <v>35</v>
      </c>
      <c r="B28" s="259" t="s">
        <v>53</v>
      </c>
      <c r="C28" s="265"/>
      <c r="D28" s="213" t="s">
        <v>492</v>
      </c>
      <c r="E28" s="203"/>
      <c r="F28" s="74"/>
      <c r="G28" s="126" t="s">
        <v>492</v>
      </c>
      <c r="H28" s="33"/>
    </row>
    <row r="29" spans="1:13">
      <c r="A29" s="10" t="s">
        <v>36</v>
      </c>
      <c r="B29" s="259" t="s">
        <v>47</v>
      </c>
      <c r="C29" s="262" t="s">
        <v>499</v>
      </c>
      <c r="D29" s="213" t="s">
        <v>492</v>
      </c>
      <c r="E29" s="74"/>
      <c r="F29" s="74"/>
      <c r="G29" s="269"/>
      <c r="H29" s="33"/>
    </row>
    <row r="30" spans="1:13">
      <c r="A30" s="10" t="s">
        <v>37</v>
      </c>
      <c r="B30" s="259" t="s">
        <v>48</v>
      </c>
      <c r="C30" s="262" t="s">
        <v>499</v>
      </c>
      <c r="D30" s="217"/>
      <c r="E30" s="74"/>
      <c r="F30" s="74"/>
      <c r="G30" s="126" t="s">
        <v>492</v>
      </c>
      <c r="H30" s="33"/>
    </row>
    <row r="31" spans="1:13">
      <c r="A31" s="10" t="s">
        <v>38</v>
      </c>
      <c r="B31" s="259" t="s">
        <v>49</v>
      </c>
      <c r="C31" s="265"/>
      <c r="D31" s="213" t="s">
        <v>492</v>
      </c>
      <c r="E31" s="103" t="s">
        <v>492</v>
      </c>
      <c r="F31" s="74"/>
      <c r="G31" s="269"/>
      <c r="H31" s="33"/>
    </row>
    <row r="32" spans="1:13">
      <c r="A32" s="10" t="s">
        <v>39</v>
      </c>
      <c r="B32" s="259" t="s">
        <v>50</v>
      </c>
      <c r="C32" s="265"/>
      <c r="D32" s="213" t="s">
        <v>492</v>
      </c>
      <c r="E32" s="74"/>
      <c r="F32" s="74"/>
      <c r="G32" s="126" t="s">
        <v>492</v>
      </c>
      <c r="H32" s="33"/>
    </row>
    <row r="33" spans="1:8">
      <c r="A33" s="10" t="s">
        <v>40</v>
      </c>
      <c r="B33" s="257" t="s">
        <v>51</v>
      </c>
      <c r="C33" s="262" t="s">
        <v>499</v>
      </c>
      <c r="D33" s="217"/>
      <c r="E33" s="203"/>
      <c r="F33" s="74"/>
      <c r="G33" s="126" t="s">
        <v>492</v>
      </c>
      <c r="H33" s="33"/>
    </row>
    <row r="34" spans="1:8" ht="14.25" thickBot="1">
      <c r="A34" s="133" t="s">
        <v>498</v>
      </c>
      <c r="B34" s="260" t="s">
        <v>52</v>
      </c>
      <c r="C34" s="263" t="s">
        <v>499</v>
      </c>
      <c r="D34" s="266"/>
      <c r="E34" s="73" t="s">
        <v>492</v>
      </c>
      <c r="F34" s="130"/>
      <c r="G34" s="270"/>
      <c r="H34" s="134"/>
    </row>
    <row r="35" spans="1:8">
      <c r="A35" s="18" t="s">
        <v>341</v>
      </c>
      <c r="B35" s="6"/>
      <c r="C35" s="6"/>
      <c r="D35" s="6"/>
      <c r="E35" s="6"/>
      <c r="F35" s="6"/>
      <c r="G35" s="6"/>
      <c r="H35" s="7"/>
    </row>
    <row r="36" spans="1:8">
      <c r="A36" s="19" t="s">
        <v>342</v>
      </c>
      <c r="B36" s="9"/>
      <c r="C36" s="1"/>
      <c r="D36" s="1"/>
      <c r="E36" s="1"/>
      <c r="F36" s="1"/>
      <c r="G36" s="1"/>
      <c r="H36" s="1"/>
    </row>
  </sheetData>
  <phoneticPr fontId="48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39"/>
  <sheetViews>
    <sheetView workbookViewId="0">
      <selection activeCell="V8" sqref="V8"/>
    </sheetView>
  </sheetViews>
  <sheetFormatPr defaultRowHeight="13.5"/>
  <cols>
    <col min="1" max="1" width="4.75" style="16" customWidth="1"/>
    <col min="2" max="2" width="4.125" customWidth="1"/>
    <col min="3" max="7" width="3.625" customWidth="1"/>
    <col min="8" max="8" width="3.625" hidden="1" customWidth="1"/>
    <col min="9" max="10" width="3.625" customWidth="1"/>
    <col min="11" max="11" width="3.625" hidden="1" customWidth="1"/>
    <col min="12" max="15" width="3.625" customWidth="1"/>
    <col min="16" max="18" width="3.625" hidden="1" customWidth="1"/>
    <col min="19" max="19" width="14.625" customWidth="1"/>
    <col min="22" max="22" width="9" style="21"/>
  </cols>
  <sheetData>
    <row r="2" spans="1:24">
      <c r="B2" s="69" t="s">
        <v>63</v>
      </c>
      <c r="V2"/>
    </row>
    <row r="3" spans="1:24" ht="14.25" thickBot="1">
      <c r="H3" t="s">
        <v>126</v>
      </c>
      <c r="I3" t="s">
        <v>126</v>
      </c>
      <c r="J3" t="s">
        <v>126</v>
      </c>
      <c r="K3" t="s">
        <v>126</v>
      </c>
      <c r="L3" t="s">
        <v>67</v>
      </c>
      <c r="M3" s="113" t="s">
        <v>113</v>
      </c>
      <c r="N3" s="113" t="s">
        <v>113</v>
      </c>
      <c r="O3" t="s">
        <v>55</v>
      </c>
      <c r="V3"/>
    </row>
    <row r="4" spans="1:24" ht="14.25" thickBot="1">
      <c r="A4" s="2" t="s">
        <v>0</v>
      </c>
      <c r="B4" s="3" t="s">
        <v>1</v>
      </c>
      <c r="C4" s="20" t="s">
        <v>2</v>
      </c>
      <c r="D4" s="4" t="s">
        <v>60</v>
      </c>
      <c r="E4" s="4" t="s">
        <v>69</v>
      </c>
      <c r="F4" s="4" t="s">
        <v>125</v>
      </c>
      <c r="G4" s="4" t="s">
        <v>124</v>
      </c>
      <c r="H4" s="68" t="s">
        <v>3</v>
      </c>
      <c r="I4" s="24" t="s">
        <v>4</v>
      </c>
      <c r="J4" s="24" t="s">
        <v>66</v>
      </c>
      <c r="K4" s="24" t="s">
        <v>109</v>
      </c>
      <c r="L4" s="67" t="s">
        <v>123</v>
      </c>
      <c r="M4" s="67" t="s">
        <v>7</v>
      </c>
      <c r="N4" s="67" t="s">
        <v>122</v>
      </c>
      <c r="O4" s="96" t="s">
        <v>121</v>
      </c>
      <c r="P4" s="43" t="s">
        <v>120</v>
      </c>
      <c r="Q4" s="43" t="s">
        <v>119</v>
      </c>
      <c r="R4" s="44" t="s">
        <v>118</v>
      </c>
      <c r="S4" s="5" t="s">
        <v>8</v>
      </c>
      <c r="V4"/>
    </row>
    <row r="5" spans="1:24">
      <c r="A5" s="12" t="s">
        <v>9</v>
      </c>
      <c r="B5" s="66" t="s">
        <v>128</v>
      </c>
      <c r="C5" s="25" t="s">
        <v>134</v>
      </c>
      <c r="D5" s="25" t="s">
        <v>57</v>
      </c>
      <c r="E5" s="25" t="s">
        <v>57</v>
      </c>
      <c r="F5" s="25" t="s">
        <v>57</v>
      </c>
      <c r="G5" s="25" t="s">
        <v>57</v>
      </c>
      <c r="H5" s="95"/>
      <c r="I5" s="65" t="s">
        <v>136</v>
      </c>
      <c r="J5" s="28" t="s">
        <v>136</v>
      </c>
      <c r="K5" s="65"/>
      <c r="L5" s="122" t="s">
        <v>137</v>
      </c>
      <c r="M5" s="122" t="s">
        <v>83</v>
      </c>
      <c r="N5" s="127" t="s">
        <v>141</v>
      </c>
      <c r="O5" s="94" t="s">
        <v>138</v>
      </c>
      <c r="P5" s="45"/>
      <c r="Q5" s="45"/>
      <c r="R5" s="46"/>
      <c r="S5" s="27" t="s">
        <v>132</v>
      </c>
      <c r="U5" s="69" t="s">
        <v>117</v>
      </c>
    </row>
    <row r="6" spans="1:24">
      <c r="A6" s="14" t="s">
        <v>10</v>
      </c>
      <c r="B6" s="15" t="s">
        <v>127</v>
      </c>
      <c r="C6" s="25" t="s">
        <v>134</v>
      </c>
      <c r="D6" s="25" t="s">
        <v>134</v>
      </c>
      <c r="E6" s="57"/>
      <c r="F6" s="25" t="s">
        <v>134</v>
      </c>
      <c r="G6" s="25" t="s">
        <v>134</v>
      </c>
      <c r="H6" s="92"/>
      <c r="I6" s="28" t="s">
        <v>136</v>
      </c>
      <c r="J6" s="63"/>
      <c r="K6" s="37"/>
      <c r="L6" s="125" t="s">
        <v>137</v>
      </c>
      <c r="M6" s="103" t="s">
        <v>83</v>
      </c>
      <c r="N6" s="103" t="s">
        <v>141</v>
      </c>
      <c r="O6" s="88" t="s">
        <v>140</v>
      </c>
      <c r="P6" s="47"/>
      <c r="Q6" s="47"/>
      <c r="R6" s="48"/>
      <c r="S6" s="29" t="s">
        <v>135</v>
      </c>
    </row>
    <row r="7" spans="1:24">
      <c r="A7" s="14" t="s">
        <v>11</v>
      </c>
      <c r="B7" s="15" t="s">
        <v>47</v>
      </c>
      <c r="C7" s="25" t="s">
        <v>134</v>
      </c>
      <c r="D7" s="25" t="s">
        <v>134</v>
      </c>
      <c r="E7" s="25" t="s">
        <v>134</v>
      </c>
      <c r="F7" s="25" t="s">
        <v>134</v>
      </c>
      <c r="G7" s="25" t="s">
        <v>134</v>
      </c>
      <c r="H7" s="91"/>
      <c r="I7" s="63"/>
      <c r="J7" s="28" t="s">
        <v>136</v>
      </c>
      <c r="K7" s="28"/>
      <c r="L7" s="125" t="s">
        <v>137</v>
      </c>
      <c r="M7" s="76"/>
      <c r="N7" s="103" t="s">
        <v>83</v>
      </c>
      <c r="O7" s="88" t="s">
        <v>140</v>
      </c>
      <c r="P7" s="47"/>
      <c r="Q7" s="47"/>
      <c r="R7" s="49"/>
      <c r="S7" s="29" t="s">
        <v>135</v>
      </c>
      <c r="U7" s="84" t="s">
        <v>75</v>
      </c>
      <c r="V7" s="85" t="s">
        <v>73</v>
      </c>
      <c r="W7" s="84" t="s">
        <v>74</v>
      </c>
      <c r="X7" s="115" t="s">
        <v>77</v>
      </c>
    </row>
    <row r="8" spans="1:24">
      <c r="A8" s="14" t="s">
        <v>12</v>
      </c>
      <c r="B8" s="15" t="s">
        <v>48</v>
      </c>
      <c r="C8" s="25" t="s">
        <v>134</v>
      </c>
      <c r="D8" s="25" t="s">
        <v>134</v>
      </c>
      <c r="E8" s="25" t="s">
        <v>134</v>
      </c>
      <c r="F8" s="25" t="s">
        <v>134</v>
      </c>
      <c r="G8" s="25" t="s">
        <v>134</v>
      </c>
      <c r="H8" s="91"/>
      <c r="I8" s="63"/>
      <c r="J8" s="28" t="s">
        <v>136</v>
      </c>
      <c r="K8" s="28"/>
      <c r="L8" s="76"/>
      <c r="M8" s="103" t="s">
        <v>65</v>
      </c>
      <c r="N8" s="103" t="s">
        <v>83</v>
      </c>
      <c r="O8" s="88" t="s">
        <v>140</v>
      </c>
      <c r="P8" s="47"/>
      <c r="Q8" s="47"/>
      <c r="R8" s="48"/>
      <c r="S8" s="29" t="s">
        <v>133</v>
      </c>
      <c r="U8" s="80" t="s">
        <v>71</v>
      </c>
      <c r="V8" s="79">
        <f>(890*8)*22</f>
        <v>156640</v>
      </c>
      <c r="W8" s="80">
        <f>(620*15)+(940*7)</f>
        <v>15880</v>
      </c>
      <c r="X8" s="116">
        <f>V8+W8</f>
        <v>172520</v>
      </c>
    </row>
    <row r="9" spans="1:24">
      <c r="A9" s="14" t="s">
        <v>13</v>
      </c>
      <c r="B9" s="15" t="s">
        <v>49</v>
      </c>
      <c r="C9" s="25" t="s">
        <v>134</v>
      </c>
      <c r="D9" s="62"/>
      <c r="E9" s="25" t="s">
        <v>134</v>
      </c>
      <c r="F9" s="62"/>
      <c r="G9" s="25" t="s">
        <v>134</v>
      </c>
      <c r="H9" s="91"/>
      <c r="I9" s="28" t="s">
        <v>136</v>
      </c>
      <c r="J9" s="63"/>
      <c r="K9" s="28"/>
      <c r="L9" s="125" t="s">
        <v>137</v>
      </c>
      <c r="M9" s="103"/>
      <c r="N9" s="103"/>
      <c r="O9" s="88" t="s">
        <v>140</v>
      </c>
      <c r="P9" s="47"/>
      <c r="Q9" s="47"/>
      <c r="R9" s="49"/>
      <c r="S9" s="29"/>
      <c r="U9" s="80" t="s">
        <v>76</v>
      </c>
      <c r="V9" s="377" t="s">
        <v>85</v>
      </c>
      <c r="W9" s="378"/>
      <c r="X9" s="116"/>
    </row>
    <row r="10" spans="1:24">
      <c r="A10" s="10" t="s">
        <v>14</v>
      </c>
      <c r="B10" s="15" t="s">
        <v>50</v>
      </c>
      <c r="C10" s="25" t="s">
        <v>134</v>
      </c>
      <c r="D10" s="62"/>
      <c r="E10" s="25" t="s">
        <v>134</v>
      </c>
      <c r="F10" s="25" t="s">
        <v>134</v>
      </c>
      <c r="G10" s="62"/>
      <c r="H10" s="91"/>
      <c r="I10" s="28" t="s">
        <v>136</v>
      </c>
      <c r="J10" s="63"/>
      <c r="K10" s="28"/>
      <c r="L10" s="125" t="s">
        <v>137</v>
      </c>
      <c r="M10" s="103" t="s">
        <v>141</v>
      </c>
      <c r="N10" s="103"/>
      <c r="O10" s="88"/>
      <c r="P10" s="50"/>
      <c r="Q10" s="50"/>
      <c r="R10" s="49"/>
      <c r="S10" s="33"/>
      <c r="U10" s="80" t="s">
        <v>72</v>
      </c>
      <c r="V10" s="81">
        <f>(890*8)*18</f>
        <v>128160</v>
      </c>
      <c r="W10" s="80">
        <f>(538*15)+(360*3)</f>
        <v>9150</v>
      </c>
      <c r="X10" s="116">
        <f>V10+W10</f>
        <v>137310</v>
      </c>
    </row>
    <row r="11" spans="1:24">
      <c r="A11" s="11" t="s">
        <v>15</v>
      </c>
      <c r="B11" s="123" t="s">
        <v>51</v>
      </c>
      <c r="C11" s="61"/>
      <c r="D11" s="25" t="s">
        <v>134</v>
      </c>
      <c r="E11" s="25" t="s">
        <v>134</v>
      </c>
      <c r="F11" s="25" t="s">
        <v>134</v>
      </c>
      <c r="G11" s="25" t="s">
        <v>134</v>
      </c>
      <c r="H11" s="91"/>
      <c r="I11" s="28" t="s">
        <v>136</v>
      </c>
      <c r="J11" s="28" t="s">
        <v>136</v>
      </c>
      <c r="K11" s="28"/>
      <c r="L11" s="125" t="s">
        <v>137</v>
      </c>
      <c r="M11" s="76"/>
      <c r="N11" s="103" t="s">
        <v>141</v>
      </c>
      <c r="O11" s="104"/>
      <c r="P11" s="47"/>
      <c r="Q11" s="47"/>
      <c r="R11" s="49"/>
      <c r="S11" s="33"/>
      <c r="U11" s="80" t="s">
        <v>84</v>
      </c>
      <c r="V11" s="82">
        <f>(890*8)*19</f>
        <v>135280</v>
      </c>
      <c r="W11" s="80">
        <f>(742*19)</f>
        <v>14098</v>
      </c>
      <c r="X11" s="116">
        <f>V11+W11</f>
        <v>149378</v>
      </c>
    </row>
    <row r="12" spans="1:24">
      <c r="A12" s="11" t="s">
        <v>16</v>
      </c>
      <c r="B12" s="55" t="s">
        <v>52</v>
      </c>
      <c r="C12" s="61"/>
      <c r="D12" s="25" t="s">
        <v>134</v>
      </c>
      <c r="E12" s="25" t="s">
        <v>134</v>
      </c>
      <c r="F12" s="25" t="s">
        <v>134</v>
      </c>
      <c r="G12" s="25" t="s">
        <v>134</v>
      </c>
      <c r="H12" s="91"/>
      <c r="I12" s="63"/>
      <c r="J12" s="28" t="s">
        <v>136</v>
      </c>
      <c r="K12" s="28"/>
      <c r="L12" s="125" t="s">
        <v>137</v>
      </c>
      <c r="M12" s="76"/>
      <c r="N12" s="103" t="s">
        <v>65</v>
      </c>
      <c r="O12" s="104"/>
      <c r="P12" s="51"/>
      <c r="Q12" s="51"/>
      <c r="R12" s="48"/>
      <c r="S12" s="33"/>
    </row>
    <row r="13" spans="1:24">
      <c r="A13" s="11" t="s">
        <v>17</v>
      </c>
      <c r="B13" s="15" t="s">
        <v>53</v>
      </c>
      <c r="C13" s="25" t="s">
        <v>134</v>
      </c>
      <c r="D13" s="25" t="s">
        <v>134</v>
      </c>
      <c r="E13" s="62"/>
      <c r="F13" s="62"/>
      <c r="G13" s="25" t="s">
        <v>134</v>
      </c>
      <c r="H13" s="91"/>
      <c r="I13" s="63"/>
      <c r="J13" s="28" t="s">
        <v>136</v>
      </c>
      <c r="K13" s="28"/>
      <c r="L13" s="125" t="s">
        <v>137</v>
      </c>
      <c r="M13" s="103" t="s">
        <v>141</v>
      </c>
      <c r="N13" s="103"/>
      <c r="O13" s="88"/>
      <c r="P13" s="51"/>
      <c r="Q13" s="51"/>
      <c r="R13" s="48"/>
      <c r="S13" s="33"/>
    </row>
    <row r="14" spans="1:24">
      <c r="A14" s="12" t="s">
        <v>18</v>
      </c>
      <c r="B14" s="15" t="s">
        <v>47</v>
      </c>
      <c r="C14" s="25" t="s">
        <v>134</v>
      </c>
      <c r="D14" s="62"/>
      <c r="E14" s="25" t="s">
        <v>134</v>
      </c>
      <c r="F14" s="25" t="s">
        <v>134</v>
      </c>
      <c r="G14" s="62"/>
      <c r="H14" s="91"/>
      <c r="I14" s="28" t="s">
        <v>136</v>
      </c>
      <c r="J14" s="63"/>
      <c r="K14" s="28"/>
      <c r="L14" s="125" t="s">
        <v>137</v>
      </c>
      <c r="M14" s="103"/>
      <c r="N14" s="103"/>
      <c r="O14" s="88" t="s">
        <v>138</v>
      </c>
      <c r="P14" s="47"/>
      <c r="Q14" s="47"/>
      <c r="R14" s="49"/>
      <c r="S14" s="33"/>
      <c r="U14" s="83" t="s">
        <v>74</v>
      </c>
    </row>
    <row r="15" spans="1:24">
      <c r="A15" s="14" t="s">
        <v>19</v>
      </c>
      <c r="B15" s="55" t="s">
        <v>48</v>
      </c>
      <c r="C15" s="25" t="s">
        <v>134</v>
      </c>
      <c r="D15" s="25" t="s">
        <v>134</v>
      </c>
      <c r="E15" s="57"/>
      <c r="F15" s="25" t="s">
        <v>134</v>
      </c>
      <c r="G15" s="62"/>
      <c r="H15" s="91"/>
      <c r="I15" s="28" t="s">
        <v>136</v>
      </c>
      <c r="J15" s="28" t="s">
        <v>136</v>
      </c>
      <c r="K15" s="37"/>
      <c r="L15" s="76"/>
      <c r="M15" s="103" t="s">
        <v>141</v>
      </c>
      <c r="N15" s="103" t="s">
        <v>141</v>
      </c>
      <c r="O15" s="104"/>
      <c r="P15" s="47"/>
      <c r="Q15" s="47"/>
      <c r="R15" s="49"/>
      <c r="S15" s="33"/>
      <c r="U15" s="98" t="s">
        <v>71</v>
      </c>
      <c r="V15" s="21" t="s">
        <v>79</v>
      </c>
    </row>
    <row r="16" spans="1:24">
      <c r="A16" s="14" t="s">
        <v>20</v>
      </c>
      <c r="B16" s="15" t="s">
        <v>49</v>
      </c>
      <c r="C16" s="25" t="s">
        <v>134</v>
      </c>
      <c r="D16" s="25" t="s">
        <v>134</v>
      </c>
      <c r="E16" s="57"/>
      <c r="F16" s="62"/>
      <c r="G16" s="25" t="s">
        <v>134</v>
      </c>
      <c r="H16" s="93"/>
      <c r="I16" s="28" t="s">
        <v>136</v>
      </c>
      <c r="J16" s="63"/>
      <c r="K16" s="37"/>
      <c r="L16" s="125" t="s">
        <v>137</v>
      </c>
      <c r="M16" s="103"/>
      <c r="N16" s="103"/>
      <c r="O16" s="88" t="s">
        <v>140</v>
      </c>
      <c r="P16" s="47"/>
      <c r="Q16" s="47"/>
      <c r="R16" s="49"/>
      <c r="S16" s="33"/>
      <c r="U16" s="99"/>
      <c r="V16" s="21" t="s">
        <v>80</v>
      </c>
    </row>
    <row r="17" spans="1:24">
      <c r="A17" s="10" t="s">
        <v>21</v>
      </c>
      <c r="B17" s="15" t="s">
        <v>50</v>
      </c>
      <c r="C17" s="25" t="s">
        <v>134</v>
      </c>
      <c r="D17" s="62"/>
      <c r="E17" s="25" t="s">
        <v>134</v>
      </c>
      <c r="F17" s="62"/>
      <c r="G17" s="25" t="s">
        <v>134</v>
      </c>
      <c r="H17" s="92"/>
      <c r="I17" s="63"/>
      <c r="J17" s="28" t="s">
        <v>136</v>
      </c>
      <c r="K17" s="37"/>
      <c r="L17" s="125" t="s">
        <v>137</v>
      </c>
      <c r="M17" s="103" t="s">
        <v>141</v>
      </c>
      <c r="N17" s="103"/>
      <c r="O17" s="88"/>
      <c r="P17" s="50"/>
      <c r="Q17" s="50"/>
      <c r="R17" s="49"/>
      <c r="S17" s="29"/>
      <c r="U17" s="117" t="s">
        <v>72</v>
      </c>
      <c r="V17" s="118" t="s">
        <v>78</v>
      </c>
      <c r="W17" s="118"/>
      <c r="X17" s="118"/>
    </row>
    <row r="18" spans="1:24">
      <c r="A18" s="12" t="s">
        <v>22</v>
      </c>
      <c r="B18" s="123" t="s">
        <v>51</v>
      </c>
      <c r="C18" s="61"/>
      <c r="D18" s="25" t="s">
        <v>134</v>
      </c>
      <c r="E18" s="62"/>
      <c r="F18" s="25" t="s">
        <v>134</v>
      </c>
      <c r="G18" s="25" t="s">
        <v>134</v>
      </c>
      <c r="H18" s="92"/>
      <c r="I18" s="28" t="s">
        <v>136</v>
      </c>
      <c r="J18" s="28" t="s">
        <v>136</v>
      </c>
      <c r="K18" s="37"/>
      <c r="L18" s="125" t="s">
        <v>137</v>
      </c>
      <c r="M18" s="103"/>
      <c r="N18" s="103" t="s">
        <v>141</v>
      </c>
      <c r="O18" s="88" t="s">
        <v>140</v>
      </c>
      <c r="P18" s="50"/>
      <c r="Q18" s="50"/>
      <c r="R18" s="48"/>
      <c r="S18" s="29"/>
      <c r="U18" s="99"/>
      <c r="V18" s="97" t="s">
        <v>86</v>
      </c>
    </row>
    <row r="19" spans="1:24">
      <c r="A19" s="10" t="s">
        <v>23</v>
      </c>
      <c r="B19" s="55" t="s">
        <v>52</v>
      </c>
      <c r="C19" s="61"/>
      <c r="D19" s="62"/>
      <c r="E19" s="25" t="s">
        <v>134</v>
      </c>
      <c r="F19" s="62"/>
      <c r="G19" s="25" t="s">
        <v>134</v>
      </c>
      <c r="H19" s="91"/>
      <c r="I19" s="28" t="s">
        <v>136</v>
      </c>
      <c r="J19" s="28" t="s">
        <v>136</v>
      </c>
      <c r="K19" s="37"/>
      <c r="L19" s="125" t="s">
        <v>137</v>
      </c>
      <c r="M19" s="103" t="s">
        <v>141</v>
      </c>
      <c r="N19" s="76"/>
      <c r="O19" s="88" t="s">
        <v>140</v>
      </c>
      <c r="P19" s="47"/>
      <c r="Q19" s="47"/>
      <c r="R19" s="48"/>
      <c r="S19" s="34"/>
      <c r="U19" s="119" t="s">
        <v>84</v>
      </c>
      <c r="V19" s="120" t="s">
        <v>88</v>
      </c>
      <c r="W19" s="118"/>
      <c r="X19" s="118"/>
    </row>
    <row r="20" spans="1:24">
      <c r="A20" s="12" t="s">
        <v>24</v>
      </c>
      <c r="B20" s="15" t="s">
        <v>53</v>
      </c>
      <c r="C20" s="25" t="s">
        <v>134</v>
      </c>
      <c r="D20" s="62"/>
      <c r="E20" s="25" t="s">
        <v>134</v>
      </c>
      <c r="F20" s="25" t="s">
        <v>134</v>
      </c>
      <c r="G20" s="57"/>
      <c r="H20" s="91"/>
      <c r="I20" s="28" t="s">
        <v>136</v>
      </c>
      <c r="J20" s="63"/>
      <c r="K20" s="37"/>
      <c r="L20" s="125" t="s">
        <v>137</v>
      </c>
      <c r="M20" s="103"/>
      <c r="N20" s="103"/>
      <c r="O20" s="88" t="s">
        <v>140</v>
      </c>
      <c r="P20" s="47"/>
      <c r="Q20" s="47"/>
      <c r="R20" s="48"/>
      <c r="S20" s="35"/>
      <c r="U20" s="100"/>
      <c r="V20" s="97" t="s">
        <v>87</v>
      </c>
      <c r="W20" s="21"/>
      <c r="X20" s="21"/>
    </row>
    <row r="21" spans="1:24">
      <c r="A21" s="10" t="s">
        <v>25</v>
      </c>
      <c r="B21" s="15" t="s">
        <v>47</v>
      </c>
      <c r="C21" s="25" t="s">
        <v>134</v>
      </c>
      <c r="D21" s="25" t="s">
        <v>134</v>
      </c>
      <c r="E21" s="25" t="s">
        <v>134</v>
      </c>
      <c r="F21" s="25" t="s">
        <v>134</v>
      </c>
      <c r="G21" s="57"/>
      <c r="H21" s="91"/>
      <c r="I21" s="28" t="s">
        <v>136</v>
      </c>
      <c r="J21" s="63"/>
      <c r="K21" s="37"/>
      <c r="L21" s="76"/>
      <c r="M21" s="103" t="s">
        <v>65</v>
      </c>
      <c r="N21" s="103" t="s">
        <v>141</v>
      </c>
      <c r="O21" s="88"/>
      <c r="P21" s="51"/>
      <c r="Q21" s="51"/>
      <c r="R21" s="49"/>
      <c r="S21" s="36" t="s">
        <v>129</v>
      </c>
      <c r="V21"/>
    </row>
    <row r="22" spans="1:24">
      <c r="A22" s="10" t="s">
        <v>26</v>
      </c>
      <c r="B22" s="15" t="s">
        <v>48</v>
      </c>
      <c r="C22" s="25" t="s">
        <v>134</v>
      </c>
      <c r="D22" s="25" t="s">
        <v>134</v>
      </c>
      <c r="E22" s="62"/>
      <c r="F22" s="25" t="s">
        <v>134</v>
      </c>
      <c r="G22" s="25" t="s">
        <v>134</v>
      </c>
      <c r="H22" s="91"/>
      <c r="I22" s="63"/>
      <c r="J22" s="28" t="s">
        <v>136</v>
      </c>
      <c r="K22" s="37"/>
      <c r="L22" s="76"/>
      <c r="M22" s="103" t="s">
        <v>65</v>
      </c>
      <c r="N22" s="103"/>
      <c r="O22" s="88" t="s">
        <v>140</v>
      </c>
      <c r="P22" s="47"/>
      <c r="Q22" s="47"/>
      <c r="R22" s="48"/>
      <c r="S22" s="35" t="s">
        <v>129</v>
      </c>
      <c r="V22"/>
    </row>
    <row r="23" spans="1:24">
      <c r="A23" s="12" t="s">
        <v>27</v>
      </c>
      <c r="B23" s="15" t="s">
        <v>49</v>
      </c>
      <c r="C23" s="25" t="s">
        <v>134</v>
      </c>
      <c r="D23" s="62"/>
      <c r="E23" s="25" t="s">
        <v>134</v>
      </c>
      <c r="F23" s="62"/>
      <c r="G23" s="25" t="s">
        <v>134</v>
      </c>
      <c r="H23" s="91"/>
      <c r="I23" s="63"/>
      <c r="J23" s="28" t="s">
        <v>136</v>
      </c>
      <c r="K23" s="37"/>
      <c r="L23" s="125" t="s">
        <v>137</v>
      </c>
      <c r="M23" s="103" t="s">
        <v>65</v>
      </c>
      <c r="N23" s="103" t="s">
        <v>141</v>
      </c>
      <c r="O23" s="88" t="s">
        <v>140</v>
      </c>
      <c r="P23" s="47"/>
      <c r="Q23" s="47"/>
      <c r="R23" s="49"/>
      <c r="S23" s="29" t="s">
        <v>130</v>
      </c>
      <c r="V23"/>
    </row>
    <row r="24" spans="1:24">
      <c r="A24" s="10" t="s">
        <v>29</v>
      </c>
      <c r="B24" s="15" t="s">
        <v>50</v>
      </c>
      <c r="C24" s="25" t="s">
        <v>134</v>
      </c>
      <c r="D24" s="25" t="s">
        <v>134</v>
      </c>
      <c r="E24" s="25" t="s">
        <v>134</v>
      </c>
      <c r="F24" s="25" t="s">
        <v>134</v>
      </c>
      <c r="G24" s="62"/>
      <c r="H24" s="91"/>
      <c r="I24" s="28" t="s">
        <v>136</v>
      </c>
      <c r="J24" s="28" t="s">
        <v>136</v>
      </c>
      <c r="K24" s="37"/>
      <c r="L24" s="125" t="s">
        <v>137</v>
      </c>
      <c r="M24" s="103" t="s">
        <v>141</v>
      </c>
      <c r="N24" s="76"/>
      <c r="O24" s="88" t="s">
        <v>140</v>
      </c>
      <c r="P24" s="50"/>
      <c r="Q24" s="50"/>
      <c r="R24" s="48"/>
      <c r="S24" s="29" t="s">
        <v>131</v>
      </c>
      <c r="V24"/>
    </row>
    <row r="25" spans="1:24">
      <c r="A25" s="11" t="s">
        <v>31</v>
      </c>
      <c r="B25" s="123" t="s">
        <v>51</v>
      </c>
      <c r="C25" s="61"/>
      <c r="D25" s="25" t="s">
        <v>134</v>
      </c>
      <c r="E25" s="62"/>
      <c r="F25" s="25" t="s">
        <v>134</v>
      </c>
      <c r="G25" s="25" t="s">
        <v>134</v>
      </c>
      <c r="H25" s="91"/>
      <c r="I25" s="28" t="s">
        <v>136</v>
      </c>
      <c r="J25" s="28" t="s">
        <v>136</v>
      </c>
      <c r="K25" s="37"/>
      <c r="L25" s="125" t="s">
        <v>137</v>
      </c>
      <c r="M25" s="103" t="s">
        <v>141</v>
      </c>
      <c r="N25" s="76"/>
      <c r="O25" s="88" t="s">
        <v>140</v>
      </c>
      <c r="P25" s="47"/>
      <c r="Q25" s="47"/>
      <c r="R25" s="49"/>
      <c r="S25" s="29"/>
      <c r="V25"/>
    </row>
    <row r="26" spans="1:24">
      <c r="A26" s="12" t="s">
        <v>32</v>
      </c>
      <c r="B26" s="55" t="s">
        <v>52</v>
      </c>
      <c r="C26" s="61"/>
      <c r="D26" s="25" t="s">
        <v>134</v>
      </c>
      <c r="E26" s="25" t="s">
        <v>134</v>
      </c>
      <c r="F26" s="25" t="s">
        <v>134</v>
      </c>
      <c r="G26" s="62"/>
      <c r="H26" s="91"/>
      <c r="I26" s="28" t="s">
        <v>136</v>
      </c>
      <c r="J26" s="28" t="s">
        <v>136</v>
      </c>
      <c r="K26" s="37"/>
      <c r="L26" s="125" t="s">
        <v>137</v>
      </c>
      <c r="M26" s="103" t="s">
        <v>141</v>
      </c>
      <c r="N26" s="76"/>
      <c r="O26" s="88" t="s">
        <v>140</v>
      </c>
      <c r="P26" s="47"/>
      <c r="Q26" s="47"/>
      <c r="R26" s="48"/>
      <c r="S26" s="34"/>
      <c r="V26"/>
    </row>
    <row r="27" spans="1:24">
      <c r="A27" s="10" t="s">
        <v>33</v>
      </c>
      <c r="B27" s="15" t="s">
        <v>53</v>
      </c>
      <c r="C27" s="25" t="s">
        <v>134</v>
      </c>
      <c r="D27" s="25" t="s">
        <v>134</v>
      </c>
      <c r="E27" s="25" t="s">
        <v>134</v>
      </c>
      <c r="F27" s="62"/>
      <c r="G27" s="25" t="s">
        <v>134</v>
      </c>
      <c r="H27" s="91"/>
      <c r="I27" s="63"/>
      <c r="J27" s="28" t="s">
        <v>136</v>
      </c>
      <c r="K27" s="37"/>
      <c r="L27" s="125" t="s">
        <v>137</v>
      </c>
      <c r="M27" s="103"/>
      <c r="N27" s="76"/>
      <c r="O27" s="121"/>
      <c r="P27" s="47"/>
      <c r="Q27" s="47"/>
      <c r="R27" s="48"/>
      <c r="S27" s="35"/>
      <c r="V27"/>
    </row>
    <row r="28" spans="1:24">
      <c r="A28" s="12" t="s">
        <v>34</v>
      </c>
      <c r="B28" s="15" t="s">
        <v>47</v>
      </c>
      <c r="C28" s="25" t="s">
        <v>134</v>
      </c>
      <c r="D28" s="57"/>
      <c r="E28" s="25" t="s">
        <v>134</v>
      </c>
      <c r="F28" s="62"/>
      <c r="G28" s="25" t="s">
        <v>134</v>
      </c>
      <c r="H28" s="91"/>
      <c r="I28" s="28" t="s">
        <v>136</v>
      </c>
      <c r="J28" s="63"/>
      <c r="K28" s="37"/>
      <c r="L28" s="125" t="s">
        <v>137</v>
      </c>
      <c r="M28" s="103" t="s">
        <v>141</v>
      </c>
      <c r="N28" s="76"/>
      <c r="O28" s="121" t="s">
        <v>140</v>
      </c>
      <c r="P28" s="47"/>
      <c r="Q28" s="47"/>
      <c r="R28" s="48"/>
      <c r="S28" s="36"/>
      <c r="V28"/>
    </row>
    <row r="29" spans="1:24">
      <c r="A29" s="10" t="s">
        <v>35</v>
      </c>
      <c r="B29" s="15" t="s">
        <v>48</v>
      </c>
      <c r="C29" s="25" t="s">
        <v>134</v>
      </c>
      <c r="D29" s="25" t="s">
        <v>134</v>
      </c>
      <c r="E29" s="62"/>
      <c r="F29" s="25" t="s">
        <v>134</v>
      </c>
      <c r="G29" s="25" t="s">
        <v>134</v>
      </c>
      <c r="H29" s="91"/>
      <c r="I29" s="63"/>
      <c r="J29" s="28" t="s">
        <v>136</v>
      </c>
      <c r="K29" s="37"/>
      <c r="L29" s="76"/>
      <c r="M29" s="76"/>
      <c r="N29" s="103" t="s">
        <v>65</v>
      </c>
      <c r="O29" s="88" t="s">
        <v>138</v>
      </c>
      <c r="P29" s="47"/>
      <c r="Q29" s="47"/>
      <c r="R29" s="49"/>
      <c r="S29" s="35"/>
      <c r="V29"/>
    </row>
    <row r="30" spans="1:24">
      <c r="A30" s="12" t="s">
        <v>36</v>
      </c>
      <c r="B30" s="15" t="s">
        <v>49</v>
      </c>
      <c r="C30" s="25" t="s">
        <v>134</v>
      </c>
      <c r="D30" s="62"/>
      <c r="E30" s="25" t="s">
        <v>134</v>
      </c>
      <c r="F30" s="25" t="s">
        <v>134</v>
      </c>
      <c r="G30" s="62"/>
      <c r="H30" s="91"/>
      <c r="I30" s="63"/>
      <c r="J30" s="28" t="s">
        <v>136</v>
      </c>
      <c r="K30" s="37"/>
      <c r="L30" s="76"/>
      <c r="M30" s="76"/>
      <c r="N30" s="103" t="s">
        <v>65</v>
      </c>
      <c r="O30" s="88" t="s">
        <v>139</v>
      </c>
      <c r="P30" s="47"/>
      <c r="Q30" s="47"/>
      <c r="R30" s="52"/>
      <c r="S30" s="29"/>
      <c r="V30"/>
    </row>
    <row r="31" spans="1:24">
      <c r="A31" s="10" t="s">
        <v>37</v>
      </c>
      <c r="B31" s="15" t="s">
        <v>50</v>
      </c>
      <c r="C31" s="61"/>
      <c r="D31" s="25" t="s">
        <v>134</v>
      </c>
      <c r="E31" s="25" t="s">
        <v>134</v>
      </c>
      <c r="F31" s="25" t="s">
        <v>134</v>
      </c>
      <c r="G31" s="25" t="s">
        <v>134</v>
      </c>
      <c r="H31" s="92"/>
      <c r="I31" s="63"/>
      <c r="J31" s="28" t="s">
        <v>136</v>
      </c>
      <c r="K31" s="37"/>
      <c r="L31" s="76"/>
      <c r="M31" s="76"/>
      <c r="N31" s="103" t="s">
        <v>65</v>
      </c>
      <c r="O31" s="88"/>
      <c r="P31" s="50"/>
      <c r="Q31" s="50"/>
      <c r="R31" s="49"/>
      <c r="S31" s="29"/>
      <c r="V31"/>
    </row>
    <row r="32" spans="1:24">
      <c r="A32" s="12" t="s">
        <v>38</v>
      </c>
      <c r="B32" s="123" t="s">
        <v>51</v>
      </c>
      <c r="C32" s="61"/>
      <c r="D32" s="25" t="s">
        <v>134</v>
      </c>
      <c r="E32" s="25" t="s">
        <v>134</v>
      </c>
      <c r="F32" s="25" t="s">
        <v>134</v>
      </c>
      <c r="G32" s="25" t="s">
        <v>134</v>
      </c>
      <c r="H32" s="91"/>
      <c r="I32" s="28" t="s">
        <v>136</v>
      </c>
      <c r="J32" s="28" t="s">
        <v>136</v>
      </c>
      <c r="K32" s="28"/>
      <c r="L32" s="103" t="s">
        <v>137</v>
      </c>
      <c r="M32" s="103" t="s">
        <v>141</v>
      </c>
      <c r="N32" s="126"/>
      <c r="O32" s="124"/>
      <c r="P32" s="47"/>
      <c r="Q32" s="47"/>
      <c r="R32" s="48"/>
      <c r="S32" s="29"/>
      <c r="V32"/>
    </row>
    <row r="33" spans="1:19" customFormat="1">
      <c r="A33" s="10" t="s">
        <v>39</v>
      </c>
      <c r="B33" s="15"/>
      <c r="C33" s="25"/>
      <c r="D33" s="32"/>
      <c r="E33" s="32"/>
      <c r="F33" s="32"/>
      <c r="G33" s="32"/>
      <c r="H33" s="92"/>
      <c r="I33" s="28"/>
      <c r="J33" s="37"/>
      <c r="K33" s="37"/>
      <c r="L33" s="103"/>
      <c r="M33" s="75"/>
      <c r="N33" s="75"/>
      <c r="O33" s="88"/>
      <c r="P33" s="47"/>
      <c r="Q33" s="47"/>
      <c r="R33" s="49"/>
      <c r="S33" s="29"/>
    </row>
    <row r="34" spans="1:19" customFormat="1">
      <c r="A34" s="11" t="s">
        <v>40</v>
      </c>
      <c r="B34" s="15"/>
      <c r="C34" s="25"/>
      <c r="D34" s="32"/>
      <c r="E34" s="25"/>
      <c r="F34" s="32"/>
      <c r="G34" s="32"/>
      <c r="H34" s="37"/>
      <c r="I34" s="28"/>
      <c r="J34" s="28"/>
      <c r="K34" s="37"/>
      <c r="L34" s="75"/>
      <c r="M34" s="75"/>
      <c r="N34" s="75"/>
      <c r="O34" s="121"/>
      <c r="P34" s="47"/>
      <c r="Q34" s="47"/>
      <c r="R34" s="48"/>
      <c r="S34" s="29"/>
    </row>
    <row r="35" spans="1:19" customFormat="1" ht="14.25" thickBot="1">
      <c r="A35" s="13" t="s">
        <v>41</v>
      </c>
      <c r="B35" s="22"/>
      <c r="C35" s="38"/>
      <c r="D35" s="39"/>
      <c r="E35" s="39"/>
      <c r="F35" s="39"/>
      <c r="G35" s="39"/>
      <c r="H35" s="41"/>
      <c r="I35" s="41"/>
      <c r="J35" s="41"/>
      <c r="K35" s="41"/>
      <c r="L35" s="73"/>
      <c r="M35" s="73"/>
      <c r="N35" s="73"/>
      <c r="O35" s="86"/>
      <c r="P35" s="53"/>
      <c r="Q35" s="53"/>
      <c r="R35" s="54"/>
      <c r="S35" s="42"/>
    </row>
    <row r="36" spans="1:19" customFormat="1">
      <c r="A36" s="17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7"/>
    </row>
    <row r="37" spans="1:19" customFormat="1">
      <c r="A37" s="18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8"/>
    </row>
    <row r="38" spans="1:19" customFormat="1">
      <c r="A38" s="18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7"/>
    </row>
    <row r="39" spans="1:19" customFormat="1">
      <c r="A39" s="19"/>
      <c r="B39" s="9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</sheetData>
  <mergeCells count="1">
    <mergeCell ref="V9:W9"/>
  </mergeCells>
  <phoneticPr fontId="11"/>
  <pageMargins left="0.7" right="0.7" top="0.75" bottom="0.75" header="0.3" footer="0.3"/>
  <pageSetup paperSize="9" orientation="portrait" horizont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34"/>
  <sheetViews>
    <sheetView workbookViewId="0">
      <selection activeCell="F7" sqref="F7"/>
    </sheetView>
  </sheetViews>
  <sheetFormatPr defaultRowHeight="13.5"/>
  <cols>
    <col min="1" max="1" width="4.75" style="16" customWidth="1"/>
    <col min="2" max="2" width="4.125" customWidth="1"/>
    <col min="3" max="7" width="3.625" customWidth="1"/>
    <col min="8" max="8" width="19" customWidth="1"/>
    <col min="10" max="10" width="9" style="21"/>
  </cols>
  <sheetData>
    <row r="1" spans="1:13">
      <c r="B1" s="69" t="s">
        <v>64</v>
      </c>
    </row>
    <row r="2" spans="1:13" ht="14.25" thickBot="1">
      <c r="E2" s="113"/>
      <c r="F2" s="113"/>
      <c r="G2" s="113"/>
    </row>
    <row r="3" spans="1:13" ht="14.25" thickBot="1">
      <c r="A3" s="281" t="s">
        <v>0</v>
      </c>
      <c r="B3" s="280" t="s">
        <v>1</v>
      </c>
      <c r="C3" s="283" t="s">
        <v>66</v>
      </c>
      <c r="D3" s="282" t="s">
        <v>123</v>
      </c>
      <c r="E3" s="67" t="s">
        <v>108</v>
      </c>
      <c r="F3" s="67" t="s">
        <v>7</v>
      </c>
      <c r="G3" s="96" t="s">
        <v>414</v>
      </c>
      <c r="H3" s="255" t="s">
        <v>8</v>
      </c>
    </row>
    <row r="4" spans="1:13" ht="14.25">
      <c r="A4" s="11" t="s">
        <v>9</v>
      </c>
      <c r="B4" s="289" t="s">
        <v>505</v>
      </c>
      <c r="C4" s="284" t="s">
        <v>492</v>
      </c>
      <c r="D4" s="291"/>
      <c r="E4" s="251"/>
      <c r="F4" s="251"/>
      <c r="G4" s="186" t="s">
        <v>492</v>
      </c>
      <c r="H4" s="204"/>
      <c r="J4" s="221" t="s">
        <v>162</v>
      </c>
      <c r="K4" s="222"/>
      <c r="L4" s="223"/>
      <c r="M4" s="223"/>
    </row>
    <row r="5" spans="1:13" ht="14.25">
      <c r="A5" s="10" t="s">
        <v>10</v>
      </c>
      <c r="B5" s="256" t="s">
        <v>47</v>
      </c>
      <c r="C5" s="285"/>
      <c r="D5" s="213" t="s">
        <v>492</v>
      </c>
      <c r="E5" s="103" t="s">
        <v>492</v>
      </c>
      <c r="F5" s="203"/>
      <c r="G5" s="178"/>
      <c r="H5" s="277"/>
      <c r="J5" s="223"/>
      <c r="K5" s="222"/>
      <c r="L5" s="223"/>
      <c r="M5" s="223"/>
    </row>
    <row r="6" spans="1:13" ht="14.25">
      <c r="A6" s="10" t="s">
        <v>504</v>
      </c>
      <c r="B6" s="256" t="s">
        <v>48</v>
      </c>
      <c r="C6" s="286" t="s">
        <v>492</v>
      </c>
      <c r="D6" s="217"/>
      <c r="E6" s="103" t="s">
        <v>492</v>
      </c>
      <c r="F6" s="203"/>
      <c r="G6" s="214"/>
      <c r="H6" s="277"/>
      <c r="J6" s="224" t="s">
        <v>163</v>
      </c>
      <c r="K6" s="225" t="s">
        <v>164</v>
      </c>
      <c r="L6" s="224" t="s">
        <v>165</v>
      </c>
      <c r="M6" s="226" t="s">
        <v>166</v>
      </c>
    </row>
    <row r="7" spans="1:13" ht="14.25">
      <c r="A7" s="10" t="s">
        <v>12</v>
      </c>
      <c r="B7" s="256" t="s">
        <v>49</v>
      </c>
      <c r="C7" s="286" t="s">
        <v>492</v>
      </c>
      <c r="D7" s="217"/>
      <c r="E7" s="103" t="s">
        <v>492</v>
      </c>
      <c r="F7" s="203"/>
      <c r="G7" s="178"/>
      <c r="H7" s="277"/>
      <c r="J7" s="227" t="s">
        <v>7</v>
      </c>
      <c r="K7" s="228">
        <f>(910*8)*0</f>
        <v>0</v>
      </c>
      <c r="L7" s="227">
        <f>(620*0)+(940*0)</f>
        <v>0</v>
      </c>
      <c r="M7" s="229">
        <f>K7+L7</f>
        <v>0</v>
      </c>
    </row>
    <row r="8" spans="1:13" ht="14.25">
      <c r="A8" s="10" t="s">
        <v>13</v>
      </c>
      <c r="B8" s="256" t="s">
        <v>50</v>
      </c>
      <c r="C8" s="285"/>
      <c r="D8" s="213" t="s">
        <v>492</v>
      </c>
      <c r="E8" s="103" t="s">
        <v>492</v>
      </c>
      <c r="F8" s="203"/>
      <c r="G8" s="178"/>
      <c r="H8" s="277"/>
      <c r="J8" s="227" t="s">
        <v>5</v>
      </c>
      <c r="K8" s="228">
        <f>(910*8)*0</f>
        <v>0</v>
      </c>
      <c r="L8" s="227">
        <f>(320*0)+(720*0)</f>
        <v>0</v>
      </c>
      <c r="M8" s="229">
        <f>K8+L8</f>
        <v>0</v>
      </c>
    </row>
    <row r="9" spans="1:13" ht="14.25">
      <c r="A9" s="10" t="s">
        <v>14</v>
      </c>
      <c r="B9" s="272" t="s">
        <v>51</v>
      </c>
      <c r="C9" s="286" t="s">
        <v>492</v>
      </c>
      <c r="D9" s="213" t="s">
        <v>492</v>
      </c>
      <c r="E9" s="203"/>
      <c r="F9" s="203"/>
      <c r="G9" s="121" t="s">
        <v>492</v>
      </c>
      <c r="H9" s="277"/>
      <c r="J9" s="227" t="s">
        <v>121</v>
      </c>
      <c r="K9" s="230">
        <f>(910*8)*0</f>
        <v>0</v>
      </c>
      <c r="L9" s="227">
        <f>(742*0)+(432*0)</f>
        <v>0</v>
      </c>
      <c r="M9" s="229">
        <f>K9+L9</f>
        <v>0</v>
      </c>
    </row>
    <row r="10" spans="1:13" ht="14.25">
      <c r="A10" s="10" t="s">
        <v>15</v>
      </c>
      <c r="B10" s="271" t="s">
        <v>52</v>
      </c>
      <c r="C10" s="286" t="s">
        <v>492</v>
      </c>
      <c r="D10" s="213" t="s">
        <v>492</v>
      </c>
      <c r="E10" s="103" t="s">
        <v>492</v>
      </c>
      <c r="F10" s="203"/>
      <c r="G10" s="214"/>
      <c r="H10" s="277"/>
      <c r="J10" s="227" t="s">
        <v>414</v>
      </c>
      <c r="K10" s="230">
        <f>(910*8)*0</f>
        <v>0</v>
      </c>
      <c r="L10" s="227">
        <f>400*0</f>
        <v>0</v>
      </c>
      <c r="M10" s="229">
        <f>K10+L10</f>
        <v>0</v>
      </c>
    </row>
    <row r="11" spans="1:13">
      <c r="A11" s="10" t="s">
        <v>16</v>
      </c>
      <c r="B11" s="256" t="s">
        <v>53</v>
      </c>
      <c r="C11" s="287"/>
      <c r="D11" s="213" t="s">
        <v>492</v>
      </c>
      <c r="E11" s="103" t="s">
        <v>492</v>
      </c>
      <c r="F11" s="203"/>
      <c r="G11" s="214"/>
      <c r="H11" s="277" t="s">
        <v>506</v>
      </c>
      <c r="J11"/>
      <c r="K11" s="21"/>
    </row>
    <row r="12" spans="1:13">
      <c r="A12" s="10" t="s">
        <v>17</v>
      </c>
      <c r="B12" s="256" t="s">
        <v>47</v>
      </c>
      <c r="C12" s="287"/>
      <c r="D12" s="216"/>
      <c r="E12" s="103" t="s">
        <v>492</v>
      </c>
      <c r="F12" s="203"/>
      <c r="G12" s="121" t="s">
        <v>492</v>
      </c>
      <c r="H12" s="277" t="s">
        <v>506</v>
      </c>
      <c r="J12"/>
      <c r="K12" s="21"/>
    </row>
    <row r="13" spans="1:13" ht="14.25">
      <c r="A13" s="10" t="s">
        <v>18</v>
      </c>
      <c r="B13" s="256" t="s">
        <v>48</v>
      </c>
      <c r="C13" s="287"/>
      <c r="D13" s="213" t="s">
        <v>492</v>
      </c>
      <c r="E13" s="103" t="s">
        <v>492</v>
      </c>
      <c r="F13" s="203"/>
      <c r="G13" s="214"/>
      <c r="H13" s="277" t="s">
        <v>506</v>
      </c>
      <c r="J13" s="231" t="s">
        <v>165</v>
      </c>
      <c r="K13" s="222"/>
      <c r="L13" s="223"/>
      <c r="M13" s="223"/>
    </row>
    <row r="14" spans="1:13" ht="14.25">
      <c r="A14" s="10" t="s">
        <v>19</v>
      </c>
      <c r="B14" s="271" t="s">
        <v>49</v>
      </c>
      <c r="C14" s="286" t="s">
        <v>492</v>
      </c>
      <c r="D14" s="213" t="s">
        <v>492</v>
      </c>
      <c r="E14" s="203"/>
      <c r="F14" s="203"/>
      <c r="G14" s="214"/>
      <c r="H14" s="277"/>
      <c r="J14" s="227" t="s">
        <v>7</v>
      </c>
      <c r="K14" s="232" t="s">
        <v>169</v>
      </c>
      <c r="L14" s="232"/>
      <c r="M14" s="232"/>
    </row>
    <row r="15" spans="1:13" ht="14.25">
      <c r="A15" s="10" t="s">
        <v>20</v>
      </c>
      <c r="B15" s="256" t="s">
        <v>50</v>
      </c>
      <c r="C15" s="287"/>
      <c r="D15" s="213" t="s">
        <v>492</v>
      </c>
      <c r="E15" s="103" t="s">
        <v>492</v>
      </c>
      <c r="F15" s="203"/>
      <c r="G15" s="178"/>
      <c r="H15" s="277"/>
      <c r="J15" s="227" t="s">
        <v>123</v>
      </c>
      <c r="K15" s="232" t="s">
        <v>378</v>
      </c>
      <c r="L15" s="232"/>
      <c r="M15" s="232"/>
    </row>
    <row r="16" spans="1:13" ht="14.25">
      <c r="A16" s="10" t="s">
        <v>21</v>
      </c>
      <c r="B16" s="272" t="s">
        <v>51</v>
      </c>
      <c r="C16" s="287"/>
      <c r="D16" s="213" t="s">
        <v>492</v>
      </c>
      <c r="E16" s="103" t="s">
        <v>492</v>
      </c>
      <c r="F16" s="203"/>
      <c r="G16" s="121" t="s">
        <v>507</v>
      </c>
      <c r="H16" s="277"/>
      <c r="J16" s="227" t="s">
        <v>121</v>
      </c>
      <c r="K16" s="233" t="s">
        <v>173</v>
      </c>
      <c r="L16" s="232"/>
      <c r="M16" s="232"/>
    </row>
    <row r="17" spans="1:13" ht="14.25">
      <c r="A17" s="10" t="s">
        <v>22</v>
      </c>
      <c r="B17" s="271" t="s">
        <v>52</v>
      </c>
      <c r="C17" s="286" t="s">
        <v>492</v>
      </c>
      <c r="D17" s="213" t="s">
        <v>492</v>
      </c>
      <c r="E17" s="203"/>
      <c r="F17" s="203"/>
      <c r="G17" s="178"/>
      <c r="H17" s="277"/>
      <c r="J17" s="227" t="s">
        <v>414</v>
      </c>
      <c r="K17" s="233" t="s">
        <v>427</v>
      </c>
      <c r="L17" s="232"/>
      <c r="M17" s="232"/>
    </row>
    <row r="18" spans="1:13">
      <c r="A18" s="10" t="s">
        <v>23</v>
      </c>
      <c r="B18" s="256" t="s">
        <v>53</v>
      </c>
      <c r="C18" s="286" t="s">
        <v>492</v>
      </c>
      <c r="D18" s="217"/>
      <c r="E18" s="103" t="s">
        <v>492</v>
      </c>
      <c r="F18" s="203"/>
      <c r="G18" s="178"/>
      <c r="H18" s="277"/>
    </row>
    <row r="19" spans="1:13">
      <c r="A19" s="10" t="s">
        <v>24</v>
      </c>
      <c r="B19" s="256" t="s">
        <v>47</v>
      </c>
      <c r="C19" s="286" t="s">
        <v>492</v>
      </c>
      <c r="D19" s="217"/>
      <c r="E19" s="103" t="s">
        <v>492</v>
      </c>
      <c r="F19" s="203"/>
      <c r="G19" s="178"/>
      <c r="H19" s="277"/>
    </row>
    <row r="20" spans="1:13">
      <c r="A20" s="10" t="s">
        <v>25</v>
      </c>
      <c r="B20" s="256" t="s">
        <v>48</v>
      </c>
      <c r="C20" s="285"/>
      <c r="D20" s="121" t="s">
        <v>492</v>
      </c>
      <c r="E20" s="103" t="s">
        <v>492</v>
      </c>
      <c r="F20" s="203"/>
      <c r="G20" s="178"/>
      <c r="H20" s="277"/>
    </row>
    <row r="21" spans="1:13">
      <c r="A21" s="10" t="s">
        <v>26</v>
      </c>
      <c r="B21" s="256" t="s">
        <v>49</v>
      </c>
      <c r="C21" s="286" t="s">
        <v>492</v>
      </c>
      <c r="D21" s="217"/>
      <c r="E21" s="103" t="s">
        <v>492</v>
      </c>
      <c r="F21" s="203"/>
      <c r="G21" s="178"/>
      <c r="H21" s="277"/>
    </row>
    <row r="22" spans="1:13">
      <c r="A22" s="10" t="s">
        <v>27</v>
      </c>
      <c r="B22" s="256" t="s">
        <v>50</v>
      </c>
      <c r="C22" s="286" t="s">
        <v>492</v>
      </c>
      <c r="D22" s="213" t="s">
        <v>492</v>
      </c>
      <c r="E22" s="103" t="s">
        <v>492</v>
      </c>
      <c r="F22" s="203"/>
      <c r="G22" s="178"/>
      <c r="H22" s="277" t="s">
        <v>500</v>
      </c>
    </row>
    <row r="23" spans="1:13">
      <c r="A23" s="10" t="s">
        <v>29</v>
      </c>
      <c r="B23" s="272" t="s">
        <v>51</v>
      </c>
      <c r="C23" s="286" t="s">
        <v>492</v>
      </c>
      <c r="D23" s="213" t="s">
        <v>492</v>
      </c>
      <c r="E23" s="74"/>
      <c r="F23" s="203"/>
      <c r="G23" s="178"/>
      <c r="H23" s="277" t="s">
        <v>501</v>
      </c>
    </row>
    <row r="24" spans="1:13">
      <c r="A24" s="10" t="s">
        <v>31</v>
      </c>
      <c r="B24" s="271" t="s">
        <v>52</v>
      </c>
      <c r="C24" s="273" t="s">
        <v>492</v>
      </c>
      <c r="D24" s="292" t="s">
        <v>492</v>
      </c>
      <c r="E24" s="274"/>
      <c r="F24" s="275"/>
      <c r="G24" s="178"/>
      <c r="H24" s="277"/>
    </row>
    <row r="25" spans="1:13">
      <c r="A25" s="10" t="s">
        <v>32</v>
      </c>
      <c r="B25" s="256" t="s">
        <v>53</v>
      </c>
      <c r="C25" s="273" t="s">
        <v>492</v>
      </c>
      <c r="D25" s="293"/>
      <c r="E25" s="273" t="s">
        <v>492</v>
      </c>
      <c r="F25" s="275"/>
      <c r="G25" s="178"/>
      <c r="H25" s="277"/>
    </row>
    <row r="26" spans="1:13">
      <c r="A26" s="10" t="s">
        <v>33</v>
      </c>
      <c r="B26" s="256" t="s">
        <v>47</v>
      </c>
      <c r="C26" s="273" t="s">
        <v>492</v>
      </c>
      <c r="D26" s="292" t="s">
        <v>492</v>
      </c>
      <c r="E26" s="274"/>
      <c r="F26" s="275"/>
      <c r="G26" s="178"/>
      <c r="H26" s="277"/>
    </row>
    <row r="27" spans="1:13">
      <c r="A27" s="10" t="s">
        <v>34</v>
      </c>
      <c r="B27" s="256" t="s">
        <v>48</v>
      </c>
      <c r="C27" s="273" t="s">
        <v>492</v>
      </c>
      <c r="D27" s="293"/>
      <c r="E27" s="273" t="s">
        <v>492</v>
      </c>
      <c r="F27" s="275"/>
      <c r="G27" s="178"/>
      <c r="H27" s="277"/>
    </row>
    <row r="28" spans="1:13">
      <c r="A28" s="10" t="s">
        <v>35</v>
      </c>
      <c r="B28" s="256" t="s">
        <v>49</v>
      </c>
      <c r="C28" s="288"/>
      <c r="D28" s="292" t="s">
        <v>492</v>
      </c>
      <c r="E28" s="273" t="s">
        <v>492</v>
      </c>
      <c r="F28" s="275"/>
      <c r="G28" s="178"/>
      <c r="H28" s="277"/>
    </row>
    <row r="29" spans="1:13">
      <c r="A29" s="10" t="s">
        <v>36</v>
      </c>
      <c r="B29" s="256" t="s">
        <v>50</v>
      </c>
      <c r="C29" s="273" t="s">
        <v>492</v>
      </c>
      <c r="D29" s="293"/>
      <c r="E29" s="273" t="s">
        <v>492</v>
      </c>
      <c r="F29" s="275"/>
      <c r="G29" s="178"/>
      <c r="H29" s="277"/>
    </row>
    <row r="30" spans="1:13">
      <c r="A30" s="10" t="s">
        <v>37</v>
      </c>
      <c r="B30" s="272" t="s">
        <v>51</v>
      </c>
      <c r="C30" s="273" t="s">
        <v>492</v>
      </c>
      <c r="D30" s="293"/>
      <c r="E30" s="273" t="s">
        <v>492</v>
      </c>
      <c r="F30" s="275"/>
      <c r="G30" s="178"/>
      <c r="H30" s="277"/>
    </row>
    <row r="31" spans="1:13">
      <c r="A31" s="10" t="s">
        <v>38</v>
      </c>
      <c r="B31" s="271" t="s">
        <v>52</v>
      </c>
      <c r="C31" s="273" t="s">
        <v>492</v>
      </c>
      <c r="D31" s="292" t="s">
        <v>492</v>
      </c>
      <c r="E31" s="274"/>
      <c r="F31" s="275"/>
      <c r="G31" s="178"/>
      <c r="H31" s="277"/>
    </row>
    <row r="32" spans="1:13">
      <c r="A32" s="10" t="s">
        <v>39</v>
      </c>
      <c r="B32" s="256" t="s">
        <v>53</v>
      </c>
      <c r="C32" s="288"/>
      <c r="D32" s="292" t="s">
        <v>492</v>
      </c>
      <c r="E32" s="273" t="s">
        <v>492</v>
      </c>
      <c r="F32" s="275"/>
      <c r="G32" s="178"/>
      <c r="H32" s="277"/>
    </row>
    <row r="33" spans="1:8">
      <c r="A33" s="10" t="s">
        <v>40</v>
      </c>
      <c r="B33" s="256" t="s">
        <v>47</v>
      </c>
      <c r="C33" s="273" t="s">
        <v>492</v>
      </c>
      <c r="D33" s="293"/>
      <c r="E33" s="274"/>
      <c r="F33" s="275"/>
      <c r="G33" s="178"/>
      <c r="H33" s="277" t="s">
        <v>508</v>
      </c>
    </row>
    <row r="34" spans="1:8" ht="14.25" thickBot="1">
      <c r="A34" s="133" t="s">
        <v>498</v>
      </c>
      <c r="B34" s="290" t="s">
        <v>48</v>
      </c>
      <c r="C34" s="273" t="s">
        <v>492</v>
      </c>
      <c r="D34" s="294" t="s">
        <v>492</v>
      </c>
      <c r="E34" s="279"/>
      <c r="F34" s="276"/>
      <c r="G34" s="178"/>
      <c r="H34" s="278"/>
    </row>
  </sheetData>
  <phoneticPr fontId="48"/>
  <pageMargins left="0.7" right="0.7" top="0.75" bottom="0.75" header="0.3" footer="0.3"/>
  <pageSetup paperSize="9" orientation="portrait" horizontalDpi="4294967293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34"/>
  <sheetViews>
    <sheetView workbookViewId="0">
      <selection activeCell="C25" sqref="C25"/>
    </sheetView>
  </sheetViews>
  <sheetFormatPr defaultRowHeight="13.5"/>
  <cols>
    <col min="1" max="1" width="4.75" style="16" customWidth="1"/>
    <col min="2" max="2" width="4.125" customWidth="1"/>
    <col min="3" max="7" width="3.625" customWidth="1"/>
    <col min="8" max="8" width="19" customWidth="1"/>
    <col min="10" max="10" width="9" style="21"/>
  </cols>
  <sheetData>
    <row r="1" spans="1:13">
      <c r="B1" s="69" t="s">
        <v>64</v>
      </c>
    </row>
    <row r="2" spans="1:13" ht="14.25" thickBot="1">
      <c r="E2" s="113"/>
      <c r="F2" s="113"/>
      <c r="G2" s="113"/>
    </row>
    <row r="3" spans="1:13" ht="14.25" thickBot="1">
      <c r="A3" s="281" t="s">
        <v>0</v>
      </c>
      <c r="B3" s="280" t="s">
        <v>1</v>
      </c>
      <c r="C3" s="283" t="s">
        <v>66</v>
      </c>
      <c r="D3" s="282" t="s">
        <v>123</v>
      </c>
      <c r="E3" s="67" t="s">
        <v>108</v>
      </c>
      <c r="F3" s="67" t="s">
        <v>7</v>
      </c>
      <c r="G3" s="96" t="s">
        <v>2</v>
      </c>
      <c r="H3" s="255" t="s">
        <v>8</v>
      </c>
    </row>
    <row r="4" spans="1:13" ht="14.25">
      <c r="A4" s="11" t="s">
        <v>9</v>
      </c>
      <c r="B4" s="289" t="s">
        <v>505</v>
      </c>
      <c r="C4" s="295" t="s">
        <v>492</v>
      </c>
      <c r="D4" s="296"/>
      <c r="E4" s="297"/>
      <c r="F4" s="297"/>
      <c r="G4" s="298"/>
      <c r="H4" s="204"/>
      <c r="J4" s="221" t="s">
        <v>162</v>
      </c>
      <c r="K4" s="222"/>
      <c r="L4" s="223"/>
      <c r="M4" s="223"/>
    </row>
    <row r="5" spans="1:13" ht="14.25">
      <c r="A5" s="10" t="s">
        <v>10</v>
      </c>
      <c r="B5" s="256" t="s">
        <v>47</v>
      </c>
      <c r="C5" s="299"/>
      <c r="D5" s="300" t="s">
        <v>492</v>
      </c>
      <c r="E5" s="301" t="s">
        <v>492</v>
      </c>
      <c r="F5" s="302"/>
      <c r="G5" s="303"/>
      <c r="H5" s="277"/>
      <c r="J5" s="223"/>
      <c r="K5" s="222"/>
      <c r="L5" s="223"/>
      <c r="M5" s="223"/>
    </row>
    <row r="6" spans="1:13" ht="14.25">
      <c r="A6" s="10" t="s">
        <v>504</v>
      </c>
      <c r="B6" s="256" t="s">
        <v>48</v>
      </c>
      <c r="C6" s="304" t="s">
        <v>492</v>
      </c>
      <c r="D6" s="305"/>
      <c r="E6" s="301" t="s">
        <v>492</v>
      </c>
      <c r="F6" s="302"/>
      <c r="G6" s="306"/>
      <c r="H6" s="277"/>
      <c r="J6" s="224" t="s">
        <v>163</v>
      </c>
      <c r="K6" s="225" t="s">
        <v>164</v>
      </c>
      <c r="L6" s="224" t="s">
        <v>165</v>
      </c>
      <c r="M6" s="226" t="s">
        <v>166</v>
      </c>
    </row>
    <row r="7" spans="1:13" ht="14.25">
      <c r="A7" s="10" t="s">
        <v>12</v>
      </c>
      <c r="B7" s="256" t="s">
        <v>49</v>
      </c>
      <c r="C7" s="304" t="s">
        <v>492</v>
      </c>
      <c r="D7" s="305"/>
      <c r="E7" s="301" t="s">
        <v>492</v>
      </c>
      <c r="F7" s="302"/>
      <c r="G7" s="303"/>
      <c r="H7" s="277"/>
      <c r="J7" s="227" t="s">
        <v>7</v>
      </c>
      <c r="K7" s="228">
        <f>(910*8)*0</f>
        <v>0</v>
      </c>
      <c r="L7" s="227">
        <f>(620*0)+(940*0)</f>
        <v>0</v>
      </c>
      <c r="M7" s="229">
        <f>K7+L7</f>
        <v>0</v>
      </c>
    </row>
    <row r="8" spans="1:13" ht="14.25">
      <c r="A8" s="10" t="s">
        <v>13</v>
      </c>
      <c r="B8" s="256" t="s">
        <v>50</v>
      </c>
      <c r="C8" s="299"/>
      <c r="D8" s="300" t="s">
        <v>492</v>
      </c>
      <c r="E8" s="301" t="s">
        <v>492</v>
      </c>
      <c r="F8" s="302"/>
      <c r="G8" s="303"/>
      <c r="H8" s="277"/>
      <c r="J8" s="227" t="s">
        <v>5</v>
      </c>
      <c r="K8" s="228">
        <f>(910*8)*0</f>
        <v>0</v>
      </c>
      <c r="L8" s="227">
        <f>(320*0)+(720*0)</f>
        <v>0</v>
      </c>
      <c r="M8" s="229">
        <f>K8+L8</f>
        <v>0</v>
      </c>
    </row>
    <row r="9" spans="1:13" ht="14.25">
      <c r="A9" s="10" t="s">
        <v>14</v>
      </c>
      <c r="B9" s="272" t="s">
        <v>51</v>
      </c>
      <c r="C9" s="304" t="s">
        <v>492</v>
      </c>
      <c r="D9" s="300" t="s">
        <v>492</v>
      </c>
      <c r="E9" s="302"/>
      <c r="F9" s="302"/>
      <c r="G9" s="307"/>
      <c r="H9" s="277"/>
      <c r="J9" s="227" t="s">
        <v>121</v>
      </c>
      <c r="K9" s="230">
        <f>(910*8)*0</f>
        <v>0</v>
      </c>
      <c r="L9" s="227">
        <f>(742*0)+(432*0)</f>
        <v>0</v>
      </c>
      <c r="M9" s="229">
        <f>K9+L9</f>
        <v>0</v>
      </c>
    </row>
    <row r="10" spans="1:13" ht="14.25">
      <c r="A10" s="10" t="s">
        <v>15</v>
      </c>
      <c r="B10" s="271" t="s">
        <v>52</v>
      </c>
      <c r="C10" s="304" t="s">
        <v>492</v>
      </c>
      <c r="D10" s="300" t="s">
        <v>492</v>
      </c>
      <c r="E10" s="301" t="s">
        <v>492</v>
      </c>
      <c r="F10" s="302"/>
      <c r="G10" s="306"/>
      <c r="H10" s="277"/>
      <c r="J10" s="227" t="s">
        <v>414</v>
      </c>
      <c r="K10" s="230">
        <f>(910*8)*0</f>
        <v>0</v>
      </c>
      <c r="L10" s="227">
        <f>400*0</f>
        <v>0</v>
      </c>
      <c r="M10" s="229">
        <f>K10+L10</f>
        <v>0</v>
      </c>
    </row>
    <row r="11" spans="1:13">
      <c r="A11" s="10" t="s">
        <v>16</v>
      </c>
      <c r="B11" s="256" t="s">
        <v>53</v>
      </c>
      <c r="C11" s="308"/>
      <c r="D11" s="300" t="s">
        <v>492</v>
      </c>
      <c r="E11" s="301" t="s">
        <v>492</v>
      </c>
      <c r="F11" s="302"/>
      <c r="G11" s="306"/>
      <c r="H11" s="277" t="s">
        <v>506</v>
      </c>
      <c r="J11"/>
      <c r="K11" s="21"/>
    </row>
    <row r="12" spans="1:13">
      <c r="A12" s="10" t="s">
        <v>17</v>
      </c>
      <c r="B12" s="256" t="s">
        <v>47</v>
      </c>
      <c r="C12" s="308"/>
      <c r="D12" s="309"/>
      <c r="E12" s="301" t="s">
        <v>492</v>
      </c>
      <c r="F12" s="302"/>
      <c r="G12" s="307"/>
      <c r="H12" s="277" t="s">
        <v>506</v>
      </c>
      <c r="J12"/>
      <c r="K12" s="21"/>
    </row>
    <row r="13" spans="1:13" ht="14.25">
      <c r="A13" s="10" t="s">
        <v>18</v>
      </c>
      <c r="B13" s="256" t="s">
        <v>48</v>
      </c>
      <c r="C13" s="308"/>
      <c r="D13" s="300" t="s">
        <v>492</v>
      </c>
      <c r="E13" s="301" t="s">
        <v>492</v>
      </c>
      <c r="F13" s="302"/>
      <c r="G13" s="306"/>
      <c r="H13" s="277" t="s">
        <v>506</v>
      </c>
      <c r="J13" s="231" t="s">
        <v>165</v>
      </c>
      <c r="K13" s="222"/>
      <c r="L13" s="223"/>
      <c r="M13" s="223"/>
    </row>
    <row r="14" spans="1:13" ht="14.25">
      <c r="A14" s="10" t="s">
        <v>19</v>
      </c>
      <c r="B14" s="271" t="s">
        <v>49</v>
      </c>
      <c r="C14" s="304" t="s">
        <v>492</v>
      </c>
      <c r="D14" s="300" t="s">
        <v>492</v>
      </c>
      <c r="E14" s="302"/>
      <c r="F14" s="302"/>
      <c r="G14" s="306"/>
      <c r="H14" s="277"/>
      <c r="J14" s="227" t="s">
        <v>7</v>
      </c>
      <c r="K14" s="232" t="s">
        <v>169</v>
      </c>
      <c r="L14" s="232"/>
      <c r="M14" s="232"/>
    </row>
    <row r="15" spans="1:13" ht="14.25">
      <c r="A15" s="10" t="s">
        <v>20</v>
      </c>
      <c r="B15" s="256" t="s">
        <v>50</v>
      </c>
      <c r="C15" s="308"/>
      <c r="D15" s="300" t="s">
        <v>492</v>
      </c>
      <c r="E15" s="301" t="s">
        <v>492</v>
      </c>
      <c r="F15" s="302"/>
      <c r="G15" s="303"/>
      <c r="H15" s="277"/>
      <c r="J15" s="227" t="s">
        <v>123</v>
      </c>
      <c r="K15" s="232" t="s">
        <v>378</v>
      </c>
      <c r="L15" s="232"/>
      <c r="M15" s="232"/>
    </row>
    <row r="16" spans="1:13" ht="14.25">
      <c r="A16" s="10" t="s">
        <v>21</v>
      </c>
      <c r="B16" s="272" t="s">
        <v>51</v>
      </c>
      <c r="C16" s="308"/>
      <c r="D16" s="300" t="s">
        <v>492</v>
      </c>
      <c r="E16" s="301" t="s">
        <v>492</v>
      </c>
      <c r="F16" s="302"/>
      <c r="G16" s="307"/>
      <c r="H16" s="277"/>
      <c r="J16" s="227" t="s">
        <v>121</v>
      </c>
      <c r="K16" s="233" t="s">
        <v>173</v>
      </c>
      <c r="L16" s="232"/>
      <c r="M16" s="232"/>
    </row>
    <row r="17" spans="1:10">
      <c r="A17" s="10" t="s">
        <v>22</v>
      </c>
      <c r="B17" s="271" t="s">
        <v>52</v>
      </c>
      <c r="C17" s="304" t="s">
        <v>492</v>
      </c>
      <c r="D17" s="300" t="s">
        <v>492</v>
      </c>
      <c r="E17" s="302"/>
      <c r="F17" s="302"/>
      <c r="G17" s="303"/>
      <c r="H17" s="277"/>
      <c r="J17"/>
    </row>
    <row r="18" spans="1:10">
      <c r="A18" s="10" t="s">
        <v>23</v>
      </c>
      <c r="B18" s="256" t="s">
        <v>53</v>
      </c>
      <c r="C18" s="304" t="s">
        <v>492</v>
      </c>
      <c r="D18" s="305"/>
      <c r="E18" s="301" t="s">
        <v>492</v>
      </c>
      <c r="F18" s="302"/>
      <c r="G18" s="303"/>
      <c r="H18" s="277"/>
    </row>
    <row r="19" spans="1:10">
      <c r="A19" s="10" t="s">
        <v>24</v>
      </c>
      <c r="B19" s="256" t="s">
        <v>47</v>
      </c>
      <c r="C19" s="304" t="s">
        <v>492</v>
      </c>
      <c r="D19" s="305"/>
      <c r="E19" s="301" t="s">
        <v>492</v>
      </c>
      <c r="F19" s="302"/>
      <c r="G19" s="303"/>
      <c r="H19" s="277"/>
    </row>
    <row r="20" spans="1:10">
      <c r="A20" s="10" t="s">
        <v>25</v>
      </c>
      <c r="B20" s="256" t="s">
        <v>48</v>
      </c>
      <c r="C20" s="299"/>
      <c r="D20" s="307" t="s">
        <v>492</v>
      </c>
      <c r="E20" s="301" t="s">
        <v>492</v>
      </c>
      <c r="F20" s="302"/>
      <c r="G20" s="303"/>
      <c r="H20" s="277"/>
    </row>
    <row r="21" spans="1:10">
      <c r="A21" s="10" t="s">
        <v>26</v>
      </c>
      <c r="B21" s="256" t="s">
        <v>49</v>
      </c>
      <c r="C21" s="304" t="s">
        <v>492</v>
      </c>
      <c r="D21" s="305"/>
      <c r="E21" s="301" t="s">
        <v>492</v>
      </c>
      <c r="F21" s="302"/>
      <c r="G21" s="303"/>
      <c r="H21" s="277"/>
    </row>
    <row r="22" spans="1:10">
      <c r="A22" s="10" t="s">
        <v>27</v>
      </c>
      <c r="B22" s="256" t="s">
        <v>50</v>
      </c>
      <c r="C22" s="304" t="s">
        <v>492</v>
      </c>
      <c r="D22" s="300" t="s">
        <v>492</v>
      </c>
      <c r="E22" s="301" t="s">
        <v>492</v>
      </c>
      <c r="F22" s="302"/>
      <c r="G22" s="303"/>
      <c r="H22" s="277" t="s">
        <v>500</v>
      </c>
    </row>
    <row r="23" spans="1:10">
      <c r="A23" s="10" t="s">
        <v>29</v>
      </c>
      <c r="B23" s="272" t="s">
        <v>51</v>
      </c>
      <c r="C23" s="304" t="s">
        <v>492</v>
      </c>
      <c r="D23" s="300" t="s">
        <v>492</v>
      </c>
      <c r="E23" s="310"/>
      <c r="F23" s="302"/>
      <c r="G23" s="303"/>
      <c r="H23" s="277" t="s">
        <v>501</v>
      </c>
    </row>
    <row r="24" spans="1:10">
      <c r="A24" s="10" t="s">
        <v>31</v>
      </c>
      <c r="B24" s="271" t="s">
        <v>52</v>
      </c>
      <c r="C24" s="70" t="s">
        <v>492</v>
      </c>
      <c r="D24" s="213" t="s">
        <v>492</v>
      </c>
      <c r="E24" s="203"/>
      <c r="F24" s="74"/>
      <c r="G24" s="178"/>
      <c r="H24" s="277"/>
    </row>
    <row r="25" spans="1:10">
      <c r="A25" s="10" t="s">
        <v>32</v>
      </c>
      <c r="B25" s="256" t="s">
        <v>53</v>
      </c>
      <c r="C25" s="285"/>
      <c r="D25" s="217"/>
      <c r="E25" s="103" t="s">
        <v>492</v>
      </c>
      <c r="F25" s="213" t="s">
        <v>492</v>
      </c>
      <c r="G25" s="178"/>
      <c r="H25" s="277"/>
    </row>
    <row r="26" spans="1:10">
      <c r="A26" s="10" t="s">
        <v>33</v>
      </c>
      <c r="B26" s="256" t="s">
        <v>47</v>
      </c>
      <c r="C26" s="70" t="s">
        <v>492</v>
      </c>
      <c r="D26" s="213" t="s">
        <v>492</v>
      </c>
      <c r="E26" s="203"/>
      <c r="F26" s="74"/>
      <c r="G26" s="178"/>
      <c r="H26" s="277"/>
    </row>
    <row r="27" spans="1:10">
      <c r="A27" s="10" t="s">
        <v>34</v>
      </c>
      <c r="B27" s="256" t="s">
        <v>48</v>
      </c>
      <c r="C27" s="70" t="s">
        <v>492</v>
      </c>
      <c r="D27" s="217"/>
      <c r="E27" s="103" t="s">
        <v>492</v>
      </c>
      <c r="F27" s="74"/>
      <c r="G27" s="178"/>
      <c r="H27" s="277"/>
    </row>
    <row r="28" spans="1:10">
      <c r="A28" s="10" t="s">
        <v>35</v>
      </c>
      <c r="B28" s="256" t="s">
        <v>49</v>
      </c>
      <c r="C28" s="70" t="s">
        <v>492</v>
      </c>
      <c r="D28" s="213" t="s">
        <v>492</v>
      </c>
      <c r="E28" s="178"/>
      <c r="F28" s="74"/>
      <c r="G28" s="178"/>
      <c r="H28" s="277"/>
    </row>
    <row r="29" spans="1:10">
      <c r="A29" s="10" t="s">
        <v>36</v>
      </c>
      <c r="B29" s="256" t="s">
        <v>50</v>
      </c>
      <c r="C29" s="70" t="s">
        <v>492</v>
      </c>
      <c r="D29" s="217"/>
      <c r="E29" s="103" t="s">
        <v>492</v>
      </c>
      <c r="F29" s="74"/>
      <c r="G29" s="178"/>
      <c r="H29" s="277"/>
    </row>
    <row r="30" spans="1:10">
      <c r="A30" s="10" t="s">
        <v>37</v>
      </c>
      <c r="B30" s="272" t="s">
        <v>51</v>
      </c>
      <c r="C30" s="70" t="s">
        <v>492</v>
      </c>
      <c r="D30" s="217"/>
      <c r="E30" s="103" t="s">
        <v>492</v>
      </c>
      <c r="F30" s="74"/>
      <c r="G30" s="178"/>
      <c r="H30" s="277"/>
    </row>
    <row r="31" spans="1:10">
      <c r="A31" s="10" t="s">
        <v>38</v>
      </c>
      <c r="B31" s="271" t="s">
        <v>52</v>
      </c>
      <c r="C31" s="70" t="s">
        <v>492</v>
      </c>
      <c r="D31" s="213" t="s">
        <v>492</v>
      </c>
      <c r="E31" s="203"/>
      <c r="F31" s="74"/>
      <c r="G31" s="178"/>
      <c r="H31" s="277"/>
    </row>
    <row r="32" spans="1:10">
      <c r="A32" s="10" t="s">
        <v>39</v>
      </c>
      <c r="B32" s="256" t="s">
        <v>53</v>
      </c>
      <c r="C32" s="285"/>
      <c r="D32" s="213" t="s">
        <v>492</v>
      </c>
      <c r="E32" s="103" t="s">
        <v>492</v>
      </c>
      <c r="F32" s="74"/>
      <c r="G32" s="178"/>
      <c r="H32" s="277"/>
    </row>
    <row r="33" spans="1:8">
      <c r="A33" s="10" t="s">
        <v>40</v>
      </c>
      <c r="B33" s="256" t="s">
        <v>47</v>
      </c>
      <c r="C33" s="70" t="s">
        <v>492</v>
      </c>
      <c r="D33" s="217"/>
      <c r="E33" s="203"/>
      <c r="F33" s="74"/>
      <c r="G33" s="178"/>
      <c r="H33" s="277" t="s">
        <v>509</v>
      </c>
    </row>
    <row r="34" spans="1:8" ht="14.25" thickBot="1">
      <c r="A34" s="133" t="s">
        <v>498</v>
      </c>
      <c r="B34" s="290" t="s">
        <v>48</v>
      </c>
      <c r="C34" s="70" t="s">
        <v>492</v>
      </c>
      <c r="D34" s="235" t="s">
        <v>492</v>
      </c>
      <c r="E34" s="252"/>
      <c r="F34" s="130"/>
      <c r="G34" s="178"/>
      <c r="H34" s="278"/>
    </row>
  </sheetData>
  <phoneticPr fontId="48"/>
  <pageMargins left="0.7" right="0.7" top="0.75" bottom="0.75" header="0.3" footer="0.3"/>
  <pageSetup paperSize="9" orientation="portrait" horizontalDpi="4294967293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46"/>
  <sheetViews>
    <sheetView workbookViewId="0">
      <selection activeCell="G45" sqref="G45"/>
    </sheetView>
  </sheetViews>
  <sheetFormatPr defaultRowHeight="13.5"/>
  <cols>
    <col min="1" max="1" width="4.75" customWidth="1"/>
    <col min="2" max="6" width="4.125" customWidth="1"/>
    <col min="7" max="7" width="19" style="21" customWidth="1"/>
    <col min="8" max="8" width="5.5" style="21" customWidth="1"/>
    <col min="9" max="9" width="4.75" style="21" customWidth="1"/>
    <col min="10" max="10" width="4.125" customWidth="1"/>
    <col min="11" max="14" width="3.625" customWidth="1"/>
    <col min="15" max="15" width="19" customWidth="1"/>
    <col min="16" max="16" width="3.625" customWidth="1"/>
  </cols>
  <sheetData>
    <row r="1" spans="1:15">
      <c r="A1" s="21"/>
      <c r="B1" s="69" t="s">
        <v>211</v>
      </c>
      <c r="C1" s="69"/>
      <c r="D1" s="69"/>
      <c r="E1" s="69"/>
      <c r="F1" s="69"/>
      <c r="G1"/>
      <c r="H1"/>
      <c r="J1" s="69" t="s">
        <v>56</v>
      </c>
    </row>
    <row r="2" spans="1:15" ht="14.25" thickBot="1">
      <c r="A2" s="21"/>
      <c r="G2"/>
      <c r="M2" s="113"/>
      <c r="N2" s="113"/>
    </row>
    <row r="3" spans="1:15" ht="14.25" thickBot="1">
      <c r="A3" s="316" t="s">
        <v>0</v>
      </c>
      <c r="B3" s="322" t="s">
        <v>1</v>
      </c>
      <c r="C3" s="330" t="s">
        <v>513</v>
      </c>
      <c r="D3" s="282" t="s">
        <v>514</v>
      </c>
      <c r="E3" s="67" t="s">
        <v>108</v>
      </c>
      <c r="F3" s="96" t="s">
        <v>7</v>
      </c>
      <c r="G3" s="318" t="s">
        <v>8</v>
      </c>
      <c r="H3" s="319"/>
      <c r="I3" s="316" t="s">
        <v>0</v>
      </c>
      <c r="J3" s="322" t="s">
        <v>1</v>
      </c>
      <c r="K3" s="330" t="s">
        <v>513</v>
      </c>
      <c r="L3" s="282" t="s">
        <v>514</v>
      </c>
      <c r="M3" s="67" t="s">
        <v>108</v>
      </c>
      <c r="N3" s="96" t="s">
        <v>7</v>
      </c>
      <c r="O3" s="318" t="s">
        <v>8</v>
      </c>
    </row>
    <row r="4" spans="1:15">
      <c r="A4" s="324" t="s">
        <v>9</v>
      </c>
      <c r="B4" s="317" t="s">
        <v>53</v>
      </c>
      <c r="C4" s="331" t="s">
        <v>525</v>
      </c>
      <c r="D4" s="350" t="s">
        <v>525</v>
      </c>
      <c r="E4" s="351"/>
      <c r="F4" s="352"/>
      <c r="G4" s="204"/>
      <c r="H4" s="320"/>
      <c r="I4" s="324" t="s">
        <v>9</v>
      </c>
      <c r="J4" s="313" t="s">
        <v>49</v>
      </c>
      <c r="K4" s="286" t="s">
        <v>492</v>
      </c>
      <c r="L4" s="340" t="s">
        <v>492</v>
      </c>
      <c r="M4" s="364"/>
      <c r="N4" s="341"/>
      <c r="O4" s="33"/>
    </row>
    <row r="5" spans="1:15">
      <c r="A5" s="325" t="s">
        <v>10</v>
      </c>
      <c r="B5" s="313" t="s">
        <v>47</v>
      </c>
      <c r="C5" s="331" t="s">
        <v>525</v>
      </c>
      <c r="D5" s="311" t="s">
        <v>525</v>
      </c>
      <c r="E5" s="351"/>
      <c r="F5" s="352"/>
      <c r="G5" s="277"/>
      <c r="H5" s="320"/>
      <c r="I5" s="325" t="s">
        <v>10</v>
      </c>
      <c r="J5" s="313" t="s">
        <v>50</v>
      </c>
      <c r="K5" s="286" t="s">
        <v>527</v>
      </c>
      <c r="L5" s="340" t="s">
        <v>519</v>
      </c>
      <c r="M5" s="339"/>
      <c r="N5" s="341"/>
      <c r="O5" s="277" t="s">
        <v>515</v>
      </c>
    </row>
    <row r="6" spans="1:15">
      <c r="A6" s="325" t="s">
        <v>504</v>
      </c>
      <c r="B6" s="312" t="s">
        <v>48</v>
      </c>
      <c r="C6" s="331" t="s">
        <v>525</v>
      </c>
      <c r="D6" s="353"/>
      <c r="E6" s="311" t="s">
        <v>525</v>
      </c>
      <c r="F6" s="352"/>
      <c r="G6" s="277" t="s">
        <v>510</v>
      </c>
      <c r="H6" s="320"/>
      <c r="I6" s="325" t="s">
        <v>504</v>
      </c>
      <c r="J6" s="314" t="s">
        <v>51</v>
      </c>
      <c r="K6" s="286" t="s">
        <v>527</v>
      </c>
      <c r="L6" s="340" t="s">
        <v>519</v>
      </c>
      <c r="M6" s="339"/>
      <c r="N6" s="341"/>
      <c r="O6" s="277"/>
    </row>
    <row r="7" spans="1:15">
      <c r="A7" s="325" t="s">
        <v>12</v>
      </c>
      <c r="B7" s="312" t="s">
        <v>49</v>
      </c>
      <c r="C7" s="354"/>
      <c r="D7" s="311" t="s">
        <v>525</v>
      </c>
      <c r="E7" s="311" t="s">
        <v>525</v>
      </c>
      <c r="F7" s="352"/>
      <c r="G7" s="277" t="s">
        <v>511</v>
      </c>
      <c r="H7" s="320"/>
      <c r="I7" s="325" t="s">
        <v>12</v>
      </c>
      <c r="J7" s="312" t="s">
        <v>52</v>
      </c>
      <c r="K7" s="286" t="s">
        <v>527</v>
      </c>
      <c r="L7" s="339"/>
      <c r="M7" s="364"/>
      <c r="N7" s="341"/>
      <c r="O7" s="277"/>
    </row>
    <row r="8" spans="1:15">
      <c r="A8" s="259" t="s">
        <v>13</v>
      </c>
      <c r="B8" s="312" t="s">
        <v>50</v>
      </c>
      <c r="C8" s="331" t="s">
        <v>525</v>
      </c>
      <c r="D8" s="311" t="s">
        <v>525</v>
      </c>
      <c r="E8" s="351"/>
      <c r="F8" s="352"/>
      <c r="G8" s="277" t="s">
        <v>512</v>
      </c>
      <c r="H8" s="320"/>
      <c r="I8" s="259" t="s">
        <v>13</v>
      </c>
      <c r="J8" s="313" t="s">
        <v>53</v>
      </c>
      <c r="K8" s="286" t="s">
        <v>527</v>
      </c>
      <c r="L8" s="339"/>
      <c r="M8" s="340" t="s">
        <v>492</v>
      </c>
      <c r="N8" s="341"/>
      <c r="O8" s="277"/>
    </row>
    <row r="9" spans="1:15">
      <c r="A9" s="259" t="s">
        <v>14</v>
      </c>
      <c r="B9" s="314" t="s">
        <v>51</v>
      </c>
      <c r="C9" s="331" t="s">
        <v>525</v>
      </c>
      <c r="D9" s="311" t="s">
        <v>525</v>
      </c>
      <c r="E9" s="351"/>
      <c r="F9" s="352"/>
      <c r="G9" s="277"/>
      <c r="H9" s="320"/>
      <c r="I9" s="259" t="s">
        <v>14</v>
      </c>
      <c r="J9" s="313" t="s">
        <v>47</v>
      </c>
      <c r="K9" s="286" t="s">
        <v>527</v>
      </c>
      <c r="L9" s="339"/>
      <c r="M9" s="340" t="s">
        <v>492</v>
      </c>
      <c r="N9" s="341"/>
      <c r="O9" s="277" t="s">
        <v>529</v>
      </c>
    </row>
    <row r="10" spans="1:15">
      <c r="A10" s="259" t="s">
        <v>15</v>
      </c>
      <c r="B10" s="312" t="s">
        <v>52</v>
      </c>
      <c r="C10" s="354"/>
      <c r="D10" s="311" t="s">
        <v>525</v>
      </c>
      <c r="E10" s="311" t="s">
        <v>525</v>
      </c>
      <c r="F10" s="352"/>
      <c r="G10" s="277"/>
      <c r="H10" s="320"/>
      <c r="I10" s="259" t="s">
        <v>15</v>
      </c>
      <c r="J10" s="259" t="s">
        <v>48</v>
      </c>
      <c r="K10" s="285"/>
      <c r="L10" s="340" t="s">
        <v>519</v>
      </c>
      <c r="M10" s="340" t="s">
        <v>492</v>
      </c>
      <c r="N10" s="341"/>
      <c r="O10" s="277" t="s">
        <v>529</v>
      </c>
    </row>
    <row r="11" spans="1:15">
      <c r="A11" s="325" t="s">
        <v>16</v>
      </c>
      <c r="B11" s="313" t="s">
        <v>53</v>
      </c>
      <c r="C11" s="331" t="s">
        <v>525</v>
      </c>
      <c r="D11" s="311" t="s">
        <v>525</v>
      </c>
      <c r="E11" s="351"/>
      <c r="F11" s="352"/>
      <c r="G11" s="277"/>
      <c r="H11" s="320"/>
      <c r="I11" s="325" t="s">
        <v>16</v>
      </c>
      <c r="J11" s="333" t="s">
        <v>49</v>
      </c>
      <c r="K11" s="285"/>
      <c r="L11" s="340" t="s">
        <v>519</v>
      </c>
      <c r="M11" s="340" t="s">
        <v>492</v>
      </c>
      <c r="N11" s="341"/>
      <c r="O11" s="277" t="s">
        <v>529</v>
      </c>
    </row>
    <row r="12" spans="1:15">
      <c r="A12" s="259" t="s">
        <v>17</v>
      </c>
      <c r="B12" s="313" t="s">
        <v>47</v>
      </c>
      <c r="C12" s="331" t="s">
        <v>525</v>
      </c>
      <c r="D12" s="351"/>
      <c r="E12" s="311" t="s">
        <v>525</v>
      </c>
      <c r="F12" s="352"/>
      <c r="G12" s="277"/>
      <c r="H12" s="320"/>
      <c r="I12" s="259" t="s">
        <v>17</v>
      </c>
      <c r="J12" s="313" t="s">
        <v>50</v>
      </c>
      <c r="K12" s="286" t="s">
        <v>527</v>
      </c>
      <c r="L12" s="340" t="s">
        <v>519</v>
      </c>
      <c r="M12" s="339"/>
      <c r="N12" s="341"/>
      <c r="O12" s="277" t="s">
        <v>515</v>
      </c>
    </row>
    <row r="13" spans="1:15">
      <c r="A13" s="325" t="s">
        <v>18</v>
      </c>
      <c r="B13" s="313" t="s">
        <v>48</v>
      </c>
      <c r="C13" s="331" t="s">
        <v>525</v>
      </c>
      <c r="D13" s="351"/>
      <c r="E13" s="311" t="s">
        <v>525</v>
      </c>
      <c r="F13" s="352"/>
      <c r="G13" s="277"/>
      <c r="H13" s="320"/>
      <c r="I13" s="325" t="s">
        <v>18</v>
      </c>
      <c r="J13" s="314" t="s">
        <v>51</v>
      </c>
      <c r="K13" s="286" t="s">
        <v>527</v>
      </c>
      <c r="L13" s="340" t="s">
        <v>519</v>
      </c>
      <c r="M13" s="339"/>
      <c r="N13" s="341"/>
      <c r="O13" s="277"/>
    </row>
    <row r="14" spans="1:15">
      <c r="A14" s="259" t="s">
        <v>19</v>
      </c>
      <c r="B14" s="313" t="s">
        <v>49</v>
      </c>
      <c r="C14" s="354"/>
      <c r="D14" s="311" t="s">
        <v>525</v>
      </c>
      <c r="E14" s="311" t="s">
        <v>525</v>
      </c>
      <c r="F14" s="352"/>
      <c r="G14" s="277"/>
      <c r="H14" s="320"/>
      <c r="I14" s="259" t="s">
        <v>19</v>
      </c>
      <c r="J14" s="312" t="s">
        <v>52</v>
      </c>
      <c r="K14" s="286" t="s">
        <v>527</v>
      </c>
      <c r="L14" s="339"/>
      <c r="M14" s="340" t="s">
        <v>492</v>
      </c>
      <c r="N14" s="341"/>
      <c r="O14" s="277"/>
    </row>
    <row r="15" spans="1:15">
      <c r="A15" s="259" t="s">
        <v>20</v>
      </c>
      <c r="B15" s="313" t="s">
        <v>50</v>
      </c>
      <c r="C15" s="331" t="s">
        <v>525</v>
      </c>
      <c r="D15" s="311" t="s">
        <v>525</v>
      </c>
      <c r="E15" s="351"/>
      <c r="F15" s="335" t="s">
        <v>525</v>
      </c>
      <c r="G15" s="277" t="s">
        <v>515</v>
      </c>
      <c r="H15" s="320"/>
      <c r="I15" s="259" t="s">
        <v>20</v>
      </c>
      <c r="J15" s="313" t="s">
        <v>53</v>
      </c>
      <c r="K15" s="285"/>
      <c r="L15" s="340" t="s">
        <v>492</v>
      </c>
      <c r="M15" s="340" t="s">
        <v>492</v>
      </c>
      <c r="N15" s="341"/>
      <c r="O15" s="277"/>
    </row>
    <row r="16" spans="1:15">
      <c r="A16" s="259" t="s">
        <v>21</v>
      </c>
      <c r="B16" s="314" t="s">
        <v>51</v>
      </c>
      <c r="C16" s="331" t="s">
        <v>525</v>
      </c>
      <c r="D16" s="311" t="s">
        <v>525</v>
      </c>
      <c r="E16" s="351"/>
      <c r="F16" s="352"/>
      <c r="G16" s="277"/>
      <c r="H16" s="320"/>
      <c r="I16" s="259" t="s">
        <v>21</v>
      </c>
      <c r="J16" s="313" t="s">
        <v>47</v>
      </c>
      <c r="K16" s="286" t="s">
        <v>527</v>
      </c>
      <c r="L16" s="340" t="s">
        <v>492</v>
      </c>
      <c r="M16" s="339"/>
      <c r="N16" s="341"/>
      <c r="O16" s="277"/>
    </row>
    <row r="17" spans="1:22">
      <c r="A17" s="259" t="s">
        <v>22</v>
      </c>
      <c r="B17" s="312" t="s">
        <v>52</v>
      </c>
      <c r="C17" s="331" t="s">
        <v>525</v>
      </c>
      <c r="D17" s="311" t="s">
        <v>525</v>
      </c>
      <c r="E17" s="351"/>
      <c r="F17" s="352"/>
      <c r="G17" s="277"/>
      <c r="H17" s="320"/>
      <c r="I17" s="259" t="s">
        <v>22</v>
      </c>
      <c r="J17" s="313" t="s">
        <v>48</v>
      </c>
      <c r="K17" s="285"/>
      <c r="L17" s="340" t="s">
        <v>519</v>
      </c>
      <c r="M17" s="340" t="s">
        <v>492</v>
      </c>
      <c r="N17" s="341"/>
      <c r="O17" s="277"/>
    </row>
    <row r="18" spans="1:22">
      <c r="A18" s="325" t="s">
        <v>23</v>
      </c>
      <c r="B18" s="313" t="s">
        <v>53</v>
      </c>
      <c r="C18" s="331" t="s">
        <v>525</v>
      </c>
      <c r="D18" s="353"/>
      <c r="E18" s="311" t="s">
        <v>525</v>
      </c>
      <c r="F18" s="352"/>
      <c r="G18" s="277"/>
      <c r="H18" s="320"/>
      <c r="I18" s="325" t="s">
        <v>23</v>
      </c>
      <c r="J18" s="313" t="s">
        <v>49</v>
      </c>
      <c r="K18" s="285"/>
      <c r="L18" s="340" t="s">
        <v>519</v>
      </c>
      <c r="M18" s="340" t="s">
        <v>492</v>
      </c>
      <c r="N18" s="341"/>
      <c r="O18" s="277"/>
    </row>
    <row r="19" spans="1:22">
      <c r="A19" s="259" t="s">
        <v>24</v>
      </c>
      <c r="B19" s="313" t="s">
        <v>47</v>
      </c>
      <c r="C19" s="354"/>
      <c r="D19" s="311" t="s">
        <v>525</v>
      </c>
      <c r="E19" s="311" t="s">
        <v>525</v>
      </c>
      <c r="F19" s="352"/>
      <c r="G19" s="277"/>
      <c r="H19" s="320"/>
      <c r="I19" s="259" t="s">
        <v>24</v>
      </c>
      <c r="J19" s="313" t="s">
        <v>50</v>
      </c>
      <c r="K19" s="285"/>
      <c r="L19" s="340" t="s">
        <v>492</v>
      </c>
      <c r="M19" s="340" t="s">
        <v>492</v>
      </c>
      <c r="N19" s="341"/>
      <c r="O19" s="277" t="s">
        <v>515</v>
      </c>
    </row>
    <row r="20" spans="1:22">
      <c r="A20" s="325" t="s">
        <v>25</v>
      </c>
      <c r="B20" s="313" t="s">
        <v>48</v>
      </c>
      <c r="C20" s="354"/>
      <c r="D20" s="311" t="s">
        <v>525</v>
      </c>
      <c r="E20" s="311" t="s">
        <v>525</v>
      </c>
      <c r="F20" s="352"/>
      <c r="G20" s="277"/>
      <c r="H20" s="320"/>
      <c r="I20" s="325" t="s">
        <v>25</v>
      </c>
      <c r="J20" s="314" t="s">
        <v>51</v>
      </c>
      <c r="K20" s="286" t="s">
        <v>527</v>
      </c>
      <c r="L20" s="340" t="s">
        <v>519</v>
      </c>
      <c r="M20" s="340" t="s">
        <v>522</v>
      </c>
      <c r="N20" s="341"/>
      <c r="O20" s="277" t="s">
        <v>516</v>
      </c>
    </row>
    <row r="21" spans="1:22">
      <c r="A21" s="259" t="s">
        <v>26</v>
      </c>
      <c r="B21" s="313" t="s">
        <v>49</v>
      </c>
      <c r="C21" s="331" t="s">
        <v>525</v>
      </c>
      <c r="D21" s="311" t="s">
        <v>525</v>
      </c>
      <c r="E21" s="351"/>
      <c r="F21" s="352"/>
      <c r="G21" s="277"/>
      <c r="H21" s="320"/>
      <c r="I21" s="259" t="s">
        <v>26</v>
      </c>
      <c r="J21" s="312" t="s">
        <v>52</v>
      </c>
      <c r="K21" s="286" t="s">
        <v>527</v>
      </c>
      <c r="L21" s="364"/>
      <c r="M21" s="340" t="s">
        <v>522</v>
      </c>
      <c r="N21" s="341"/>
      <c r="O21" s="277" t="s">
        <v>516</v>
      </c>
      <c r="Q21" s="21"/>
    </row>
    <row r="22" spans="1:22">
      <c r="A22" s="259" t="s">
        <v>27</v>
      </c>
      <c r="B22" s="313" t="s">
        <v>50</v>
      </c>
      <c r="C22" s="331" t="s">
        <v>525</v>
      </c>
      <c r="D22" s="311" t="s">
        <v>525</v>
      </c>
      <c r="E22" s="311" t="s">
        <v>525</v>
      </c>
      <c r="F22" s="352"/>
      <c r="G22" s="277" t="s">
        <v>515</v>
      </c>
      <c r="H22" s="320"/>
      <c r="I22" s="348" t="s">
        <v>27</v>
      </c>
      <c r="J22" s="313" t="s">
        <v>53</v>
      </c>
      <c r="K22" s="286" t="s">
        <v>492</v>
      </c>
      <c r="L22" s="340" t="s">
        <v>519</v>
      </c>
      <c r="M22" s="339"/>
      <c r="N22" s="341"/>
      <c r="O22" s="277"/>
    </row>
    <row r="23" spans="1:22">
      <c r="A23" s="259" t="s">
        <v>29</v>
      </c>
      <c r="B23" s="314" t="s">
        <v>51</v>
      </c>
      <c r="C23" s="331" t="s">
        <v>525</v>
      </c>
      <c r="D23" s="311" t="s">
        <v>525</v>
      </c>
      <c r="E23" s="351"/>
      <c r="F23" s="352"/>
      <c r="G23" s="277" t="s">
        <v>517</v>
      </c>
      <c r="H23" s="320"/>
      <c r="I23" s="259" t="s">
        <v>29</v>
      </c>
      <c r="J23" s="343" t="s">
        <v>47</v>
      </c>
      <c r="K23" s="286" t="s">
        <v>527</v>
      </c>
      <c r="L23" s="340" t="s">
        <v>492</v>
      </c>
      <c r="M23" s="339"/>
      <c r="N23" s="341"/>
      <c r="O23" s="277" t="s">
        <v>518</v>
      </c>
    </row>
    <row r="24" spans="1:22">
      <c r="A24" s="259" t="s">
        <v>31</v>
      </c>
      <c r="B24" s="312" t="s">
        <v>52</v>
      </c>
      <c r="C24" s="286" t="s">
        <v>525</v>
      </c>
      <c r="D24" s="339"/>
      <c r="E24" s="339"/>
      <c r="F24" s="341"/>
      <c r="G24" s="33" t="s">
        <v>526</v>
      </c>
      <c r="H24" s="321"/>
      <c r="I24" s="259" t="s">
        <v>31</v>
      </c>
      <c r="J24" s="344" t="s">
        <v>48</v>
      </c>
      <c r="K24" s="331"/>
      <c r="L24" s="323"/>
      <c r="M24" s="311"/>
      <c r="N24" s="337"/>
      <c r="O24" s="33"/>
    </row>
    <row r="25" spans="1:22">
      <c r="A25" s="259" t="s">
        <v>32</v>
      </c>
      <c r="B25" s="313" t="s">
        <v>53</v>
      </c>
      <c r="C25" s="285"/>
      <c r="D25" s="340" t="s">
        <v>519</v>
      </c>
      <c r="E25" s="339"/>
      <c r="F25" s="341"/>
      <c r="G25" s="33"/>
      <c r="H25" s="320"/>
      <c r="I25" s="259" t="s">
        <v>32</v>
      </c>
      <c r="J25" s="338" t="s">
        <v>49</v>
      </c>
      <c r="K25" s="331"/>
      <c r="L25" s="323"/>
      <c r="M25" s="323" t="s">
        <v>524</v>
      </c>
      <c r="N25" s="328"/>
      <c r="O25" s="33"/>
    </row>
    <row r="26" spans="1:22">
      <c r="A26" s="259" t="s">
        <v>33</v>
      </c>
      <c r="B26" s="313" t="s">
        <v>47</v>
      </c>
      <c r="C26" s="286"/>
      <c r="D26" s="340" t="s">
        <v>519</v>
      </c>
      <c r="E26" s="340" t="s">
        <v>519</v>
      </c>
      <c r="F26" s="341"/>
      <c r="G26" s="338" t="s">
        <v>520</v>
      </c>
      <c r="H26" s="313"/>
      <c r="I26" s="259" t="s">
        <v>33</v>
      </c>
      <c r="J26" s="338" t="s">
        <v>50</v>
      </c>
      <c r="K26" s="331"/>
      <c r="L26" s="328"/>
      <c r="M26" s="327" t="s">
        <v>524</v>
      </c>
      <c r="N26" s="336"/>
      <c r="O26" s="277" t="s">
        <v>515</v>
      </c>
    </row>
    <row r="27" spans="1:22">
      <c r="A27" s="259" t="s">
        <v>34</v>
      </c>
      <c r="B27" s="313" t="s">
        <v>48</v>
      </c>
      <c r="C27" s="286"/>
      <c r="D27" s="340" t="s">
        <v>519</v>
      </c>
      <c r="E27" s="340" t="s">
        <v>519</v>
      </c>
      <c r="F27" s="342"/>
      <c r="G27" s="338" t="s">
        <v>521</v>
      </c>
      <c r="H27" s="314"/>
      <c r="I27" s="259" t="s">
        <v>34</v>
      </c>
      <c r="J27" s="345" t="s">
        <v>51</v>
      </c>
      <c r="K27" s="336"/>
      <c r="L27" s="328"/>
      <c r="M27" s="328"/>
      <c r="N27" s="334"/>
      <c r="O27" s="277"/>
    </row>
    <row r="28" spans="1:22">
      <c r="A28" s="259" t="s">
        <v>35</v>
      </c>
      <c r="B28" s="313" t="s">
        <v>49</v>
      </c>
      <c r="C28" s="286"/>
      <c r="D28" s="340" t="s">
        <v>519</v>
      </c>
      <c r="E28" s="340" t="s">
        <v>519</v>
      </c>
      <c r="F28" s="341"/>
      <c r="G28" s="338" t="s">
        <v>521</v>
      </c>
      <c r="H28" s="312"/>
      <c r="I28" s="259" t="s">
        <v>35</v>
      </c>
      <c r="J28" s="346" t="s">
        <v>52</v>
      </c>
      <c r="K28" s="334"/>
      <c r="L28" s="328"/>
      <c r="M28" s="328"/>
      <c r="N28" s="334"/>
      <c r="O28" s="277"/>
    </row>
    <row r="29" spans="1:22">
      <c r="A29" s="259" t="s">
        <v>36</v>
      </c>
      <c r="B29" s="313" t="s">
        <v>50</v>
      </c>
      <c r="C29" s="286"/>
      <c r="D29" s="340" t="s">
        <v>519</v>
      </c>
      <c r="E29" s="339"/>
      <c r="F29" s="341"/>
      <c r="G29" s="338" t="s">
        <v>521</v>
      </c>
      <c r="H29" s="313"/>
      <c r="I29" s="259" t="s">
        <v>36</v>
      </c>
      <c r="J29" s="338" t="s">
        <v>53</v>
      </c>
      <c r="K29" s="334"/>
      <c r="L29" s="328"/>
      <c r="M29" s="328"/>
      <c r="N29" s="336"/>
      <c r="O29" s="277"/>
    </row>
    <row r="30" spans="1:22">
      <c r="A30" s="259" t="s">
        <v>37</v>
      </c>
      <c r="B30" s="314" t="s">
        <v>51</v>
      </c>
      <c r="C30" s="286" t="s">
        <v>527</v>
      </c>
      <c r="D30" s="364"/>
      <c r="E30" s="340" t="s">
        <v>519</v>
      </c>
      <c r="F30" s="341"/>
      <c r="G30" s="277" t="s">
        <v>523</v>
      </c>
      <c r="H30" s="320"/>
      <c r="I30" s="259" t="s">
        <v>37</v>
      </c>
      <c r="J30" s="338" t="s">
        <v>47</v>
      </c>
      <c r="K30" s="336"/>
      <c r="L30" s="323"/>
      <c r="M30" s="323"/>
      <c r="N30" s="334"/>
      <c r="O30" s="277"/>
      <c r="V30" s="21"/>
    </row>
    <row r="31" spans="1:22">
      <c r="A31" s="259" t="s">
        <v>38</v>
      </c>
      <c r="B31" s="312" t="s">
        <v>52</v>
      </c>
      <c r="C31" s="286" t="s">
        <v>527</v>
      </c>
      <c r="D31" s="339"/>
      <c r="E31" s="339"/>
      <c r="F31" s="341"/>
      <c r="G31" s="277"/>
      <c r="H31" s="321"/>
      <c r="I31" s="259" t="s">
        <v>38</v>
      </c>
      <c r="J31" s="338" t="s">
        <v>48</v>
      </c>
      <c r="K31" s="334"/>
      <c r="L31" s="323"/>
      <c r="M31" s="323"/>
      <c r="N31" s="334"/>
      <c r="O31" s="277"/>
    </row>
    <row r="32" spans="1:22">
      <c r="A32" s="259" t="s">
        <v>39</v>
      </c>
      <c r="B32" s="313" t="s">
        <v>53</v>
      </c>
      <c r="C32" s="286" t="s">
        <v>527</v>
      </c>
      <c r="D32" s="340" t="s">
        <v>519</v>
      </c>
      <c r="E32" s="339"/>
      <c r="F32" s="341"/>
      <c r="G32" s="277"/>
      <c r="I32" s="259" t="s">
        <v>39</v>
      </c>
      <c r="J32" s="347" t="s">
        <v>49</v>
      </c>
      <c r="K32" s="334"/>
      <c r="L32" s="329"/>
      <c r="M32" s="328"/>
      <c r="N32" s="334"/>
      <c r="O32" s="277" t="s">
        <v>528</v>
      </c>
    </row>
    <row r="33" spans="1:20" ht="14.25" thickBot="1">
      <c r="A33" s="259" t="s">
        <v>40</v>
      </c>
      <c r="B33" s="313" t="s">
        <v>47</v>
      </c>
      <c r="C33" s="285"/>
      <c r="D33" s="340" t="s">
        <v>519</v>
      </c>
      <c r="E33" s="340" t="s">
        <v>519</v>
      </c>
      <c r="F33" s="341"/>
      <c r="G33" s="277"/>
      <c r="I33" s="348" t="s">
        <v>40</v>
      </c>
      <c r="J33" s="349" t="s">
        <v>50</v>
      </c>
      <c r="K33" s="356"/>
      <c r="L33" s="357"/>
      <c r="M33" s="358"/>
      <c r="N33" s="359"/>
      <c r="O33" s="277" t="s">
        <v>528</v>
      </c>
      <c r="Q33">
        <f>1000*7.5*22</f>
        <v>165000</v>
      </c>
      <c r="T33" s="21"/>
    </row>
    <row r="34" spans="1:20" ht="14.25" thickBot="1">
      <c r="A34" s="326" t="s">
        <v>41</v>
      </c>
      <c r="B34" s="315" t="s">
        <v>48</v>
      </c>
      <c r="C34" s="286" t="s">
        <v>527</v>
      </c>
      <c r="D34" s="364"/>
      <c r="E34" s="340" t="s">
        <v>519</v>
      </c>
      <c r="F34" s="355"/>
      <c r="G34" s="277" t="s">
        <v>523</v>
      </c>
      <c r="I34" s="360"/>
      <c r="J34" s="361"/>
      <c r="K34" s="363"/>
      <c r="L34" s="363"/>
      <c r="M34" s="363"/>
      <c r="N34" s="363"/>
      <c r="O34" s="362"/>
    </row>
    <row r="35" spans="1:20">
      <c r="A35" s="21"/>
      <c r="G35"/>
      <c r="J35" s="332"/>
      <c r="K35" s="21"/>
    </row>
    <row r="36" spans="1:20">
      <c r="A36" s="21"/>
      <c r="G36"/>
    </row>
    <row r="37" spans="1:20">
      <c r="A37" s="21"/>
    </row>
    <row r="41" spans="1:20">
      <c r="F41" s="21"/>
    </row>
    <row r="46" spans="1:20">
      <c r="H46" s="349"/>
    </row>
  </sheetData>
  <phoneticPr fontId="48"/>
  <pageMargins left="0.7" right="0.7" top="0.75" bottom="0.75" header="0.3" footer="0.3"/>
  <pageSetup paperSize="9" scale="91" orientation="portrait" horizontalDpi="4294967293" verticalDpi="0" r:id="rId1"/>
  <colBreaks count="1" manualBreakCount="1">
    <brk id="15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V42"/>
  <sheetViews>
    <sheetView workbookViewId="0">
      <selection activeCell="F27" sqref="F27"/>
    </sheetView>
  </sheetViews>
  <sheetFormatPr defaultRowHeight="13.5"/>
  <cols>
    <col min="1" max="1" width="4.75" customWidth="1"/>
    <col min="2" max="6" width="4.125" customWidth="1"/>
    <col min="7" max="7" width="19" style="21" customWidth="1"/>
    <col min="8" max="8" width="5.5" style="21" customWidth="1"/>
    <col min="9" max="9" width="4.75" style="21" customWidth="1"/>
    <col min="10" max="10" width="4.125" customWidth="1"/>
    <col min="11" max="14" width="3.625" customWidth="1"/>
    <col min="15" max="15" width="19" customWidth="1"/>
    <col min="16" max="16" width="3.625" customWidth="1"/>
  </cols>
  <sheetData>
    <row r="1" spans="1:15">
      <c r="A1" s="21"/>
      <c r="B1" s="69" t="s">
        <v>56</v>
      </c>
      <c r="C1" s="69"/>
      <c r="D1" s="69"/>
      <c r="E1" s="69"/>
      <c r="F1" s="69"/>
      <c r="G1"/>
      <c r="H1"/>
      <c r="J1" s="69" t="s">
        <v>261</v>
      </c>
    </row>
    <row r="2" spans="1:15" ht="14.25" thickBot="1">
      <c r="A2" s="21"/>
      <c r="G2"/>
      <c r="M2" s="113"/>
      <c r="N2" s="113"/>
    </row>
    <row r="3" spans="1:15" ht="14.25" thickBot="1">
      <c r="A3" s="316" t="s">
        <v>0</v>
      </c>
      <c r="B3" s="322" t="s">
        <v>1</v>
      </c>
      <c r="C3" s="330" t="s">
        <v>513</v>
      </c>
      <c r="D3" s="282" t="s">
        <v>514</v>
      </c>
      <c r="E3" s="67" t="s">
        <v>108</v>
      </c>
      <c r="F3" s="96" t="s">
        <v>7</v>
      </c>
      <c r="G3" s="318" t="s">
        <v>8</v>
      </c>
      <c r="H3" s="319"/>
      <c r="I3" s="316" t="s">
        <v>0</v>
      </c>
      <c r="J3" s="322" t="s">
        <v>1</v>
      </c>
      <c r="K3" s="330" t="s">
        <v>513</v>
      </c>
      <c r="L3" s="282" t="s">
        <v>514</v>
      </c>
      <c r="M3" s="67" t="s">
        <v>108</v>
      </c>
      <c r="N3" s="96" t="s">
        <v>7</v>
      </c>
      <c r="O3" s="318" t="s">
        <v>8</v>
      </c>
    </row>
    <row r="4" spans="1:15">
      <c r="A4" s="324" t="s">
        <v>9</v>
      </c>
      <c r="B4" s="313" t="s">
        <v>49</v>
      </c>
      <c r="C4" s="331" t="s">
        <v>492</v>
      </c>
      <c r="D4" s="365" t="s">
        <v>492</v>
      </c>
      <c r="E4" s="353"/>
      <c r="F4" s="366"/>
      <c r="G4" s="33"/>
      <c r="H4" s="320"/>
      <c r="I4" s="324" t="s">
        <v>9</v>
      </c>
      <c r="J4" s="314" t="s">
        <v>51</v>
      </c>
      <c r="K4" s="285"/>
      <c r="L4" s="340" t="s">
        <v>492</v>
      </c>
      <c r="M4" s="340" t="s">
        <v>492</v>
      </c>
      <c r="N4" s="339"/>
      <c r="O4" s="277" t="s">
        <v>528</v>
      </c>
    </row>
    <row r="5" spans="1:15">
      <c r="A5" s="325" t="s">
        <v>10</v>
      </c>
      <c r="B5" s="313" t="s">
        <v>50</v>
      </c>
      <c r="C5" s="331" t="s">
        <v>527</v>
      </c>
      <c r="D5" s="365" t="s">
        <v>519</v>
      </c>
      <c r="E5" s="367"/>
      <c r="F5" s="366"/>
      <c r="G5" s="277" t="s">
        <v>515</v>
      </c>
      <c r="H5" s="320"/>
      <c r="I5" s="325" t="s">
        <v>10</v>
      </c>
      <c r="J5" s="312" t="s">
        <v>52</v>
      </c>
      <c r="K5" s="286" t="s">
        <v>492</v>
      </c>
      <c r="L5" s="339"/>
      <c r="M5" s="364"/>
      <c r="N5" s="339"/>
      <c r="O5" s="277" t="s">
        <v>528</v>
      </c>
    </row>
    <row r="6" spans="1:15">
      <c r="A6" s="325" t="s">
        <v>504</v>
      </c>
      <c r="B6" s="314" t="s">
        <v>51</v>
      </c>
      <c r="C6" s="331" t="s">
        <v>527</v>
      </c>
      <c r="D6" s="365" t="s">
        <v>519</v>
      </c>
      <c r="E6" s="367"/>
      <c r="F6" s="366"/>
      <c r="G6" s="277"/>
      <c r="H6" s="320"/>
      <c r="I6" s="325" t="s">
        <v>504</v>
      </c>
      <c r="J6" s="313" t="s">
        <v>53</v>
      </c>
      <c r="K6" s="286" t="s">
        <v>492</v>
      </c>
      <c r="L6" s="339"/>
      <c r="M6" s="340" t="s">
        <v>492</v>
      </c>
      <c r="N6" s="339"/>
      <c r="O6" s="277"/>
    </row>
    <row r="7" spans="1:15">
      <c r="A7" s="325" t="s">
        <v>12</v>
      </c>
      <c r="B7" s="312" t="s">
        <v>52</v>
      </c>
      <c r="C7" s="331" t="s">
        <v>527</v>
      </c>
      <c r="D7" s="367"/>
      <c r="E7" s="353"/>
      <c r="F7" s="366"/>
      <c r="G7" s="277"/>
      <c r="H7" s="320"/>
      <c r="I7" s="325" t="s">
        <v>12</v>
      </c>
      <c r="J7" s="313" t="s">
        <v>47</v>
      </c>
      <c r="K7" s="286" t="s">
        <v>492</v>
      </c>
      <c r="L7" s="339"/>
      <c r="M7" s="340" t="s">
        <v>492</v>
      </c>
      <c r="N7" s="339"/>
      <c r="O7" s="277"/>
    </row>
    <row r="8" spans="1:15">
      <c r="A8" s="259" t="s">
        <v>13</v>
      </c>
      <c r="B8" s="313" t="s">
        <v>53</v>
      </c>
      <c r="C8" s="331" t="s">
        <v>527</v>
      </c>
      <c r="D8" s="367"/>
      <c r="E8" s="365" t="s">
        <v>492</v>
      </c>
      <c r="F8" s="366"/>
      <c r="G8" s="277"/>
      <c r="H8" s="320"/>
      <c r="I8" s="259" t="s">
        <v>13</v>
      </c>
      <c r="J8" s="259" t="s">
        <v>48</v>
      </c>
      <c r="K8" s="286" t="s">
        <v>492</v>
      </c>
      <c r="L8" s="340" t="s">
        <v>492</v>
      </c>
      <c r="M8" s="364"/>
      <c r="N8" s="339"/>
      <c r="O8" s="277"/>
    </row>
    <row r="9" spans="1:15">
      <c r="A9" s="259" t="s">
        <v>14</v>
      </c>
      <c r="B9" s="313" t="s">
        <v>47</v>
      </c>
      <c r="C9" s="331" t="s">
        <v>527</v>
      </c>
      <c r="D9" s="367"/>
      <c r="E9" s="365" t="s">
        <v>492</v>
      </c>
      <c r="F9" s="366"/>
      <c r="G9" s="277" t="s">
        <v>529</v>
      </c>
      <c r="H9" s="320"/>
      <c r="I9" s="259" t="s">
        <v>14</v>
      </c>
      <c r="J9" s="333" t="s">
        <v>49</v>
      </c>
      <c r="K9" s="285"/>
      <c r="L9" s="340" t="s">
        <v>492</v>
      </c>
      <c r="M9" s="340" t="s">
        <v>492</v>
      </c>
      <c r="N9" s="339"/>
      <c r="O9" s="277"/>
    </row>
    <row r="10" spans="1:15">
      <c r="A10" s="259" t="s">
        <v>15</v>
      </c>
      <c r="B10" s="259" t="s">
        <v>48</v>
      </c>
      <c r="C10" s="354"/>
      <c r="D10" s="365" t="s">
        <v>519</v>
      </c>
      <c r="E10" s="365" t="s">
        <v>492</v>
      </c>
      <c r="F10" s="366"/>
      <c r="G10" s="277" t="s">
        <v>529</v>
      </c>
      <c r="H10" s="320"/>
      <c r="I10" s="259" t="s">
        <v>15</v>
      </c>
      <c r="J10" s="313" t="s">
        <v>50</v>
      </c>
      <c r="K10" s="285"/>
      <c r="L10" s="340" t="s">
        <v>492</v>
      </c>
      <c r="M10" s="340" t="s">
        <v>492</v>
      </c>
      <c r="N10" s="339"/>
      <c r="O10" s="277"/>
    </row>
    <row r="11" spans="1:15">
      <c r="A11" s="325" t="s">
        <v>16</v>
      </c>
      <c r="B11" s="333" t="s">
        <v>49</v>
      </c>
      <c r="C11" s="354"/>
      <c r="D11" s="365" t="s">
        <v>519</v>
      </c>
      <c r="E11" s="365" t="s">
        <v>492</v>
      </c>
      <c r="F11" s="366"/>
      <c r="G11" s="277" t="s">
        <v>529</v>
      </c>
      <c r="H11" s="320"/>
      <c r="I11" s="325" t="s">
        <v>16</v>
      </c>
      <c r="J11" s="314" t="s">
        <v>51</v>
      </c>
      <c r="K11" s="286" t="s">
        <v>492</v>
      </c>
      <c r="L11" s="340" t="s">
        <v>492</v>
      </c>
      <c r="M11" s="364"/>
      <c r="N11" s="339"/>
      <c r="O11" s="277"/>
    </row>
    <row r="12" spans="1:15">
      <c r="A12" s="259" t="s">
        <v>17</v>
      </c>
      <c r="B12" s="313" t="s">
        <v>50</v>
      </c>
      <c r="C12" s="331" t="s">
        <v>527</v>
      </c>
      <c r="D12" s="365" t="s">
        <v>519</v>
      </c>
      <c r="E12" s="367"/>
      <c r="F12" s="366"/>
      <c r="G12" s="277" t="s">
        <v>515</v>
      </c>
      <c r="H12" s="320"/>
      <c r="I12" s="259" t="s">
        <v>17</v>
      </c>
      <c r="J12" s="312" t="s">
        <v>52</v>
      </c>
      <c r="K12" s="286" t="s">
        <v>492</v>
      </c>
      <c r="L12" s="364"/>
      <c r="M12" s="364"/>
      <c r="N12" s="339"/>
      <c r="O12" s="277"/>
    </row>
    <row r="13" spans="1:15">
      <c r="A13" s="325" t="s">
        <v>18</v>
      </c>
      <c r="B13" s="314" t="s">
        <v>51</v>
      </c>
      <c r="C13" s="331" t="s">
        <v>527</v>
      </c>
      <c r="D13" s="365" t="s">
        <v>519</v>
      </c>
      <c r="E13" s="367"/>
      <c r="F13" s="366"/>
      <c r="G13" s="277"/>
      <c r="H13" s="320"/>
      <c r="I13" s="325" t="s">
        <v>18</v>
      </c>
      <c r="J13" s="313" t="s">
        <v>53</v>
      </c>
      <c r="K13" s="285"/>
      <c r="L13" s="340" t="s">
        <v>492</v>
      </c>
      <c r="M13" s="340" t="s">
        <v>492</v>
      </c>
      <c r="N13" s="339"/>
      <c r="O13" s="277" t="s">
        <v>531</v>
      </c>
    </row>
    <row r="14" spans="1:15">
      <c r="A14" s="259" t="s">
        <v>19</v>
      </c>
      <c r="B14" s="312" t="s">
        <v>52</v>
      </c>
      <c r="C14" s="331" t="s">
        <v>527</v>
      </c>
      <c r="D14" s="367"/>
      <c r="E14" s="365" t="s">
        <v>492</v>
      </c>
      <c r="F14" s="366"/>
      <c r="G14" s="277"/>
      <c r="H14" s="320"/>
      <c r="I14" s="259" t="s">
        <v>19</v>
      </c>
      <c r="J14" s="313" t="s">
        <v>47</v>
      </c>
      <c r="K14" s="285"/>
      <c r="L14" s="340" t="s">
        <v>492</v>
      </c>
      <c r="M14" s="340" t="s">
        <v>492</v>
      </c>
      <c r="N14" s="339"/>
      <c r="O14" s="277" t="s">
        <v>531</v>
      </c>
    </row>
    <row r="15" spans="1:15">
      <c r="A15" s="259" t="s">
        <v>20</v>
      </c>
      <c r="B15" s="313" t="s">
        <v>53</v>
      </c>
      <c r="C15" s="354"/>
      <c r="D15" s="365" t="s">
        <v>492</v>
      </c>
      <c r="E15" s="365" t="s">
        <v>492</v>
      </c>
      <c r="F15" s="366"/>
      <c r="G15" s="277"/>
      <c r="H15" s="320"/>
      <c r="I15" s="259" t="s">
        <v>20</v>
      </c>
      <c r="J15" s="259" t="s">
        <v>48</v>
      </c>
      <c r="K15" s="285"/>
      <c r="L15" s="340" t="s">
        <v>492</v>
      </c>
      <c r="M15" s="340" t="s">
        <v>492</v>
      </c>
      <c r="N15" s="339"/>
      <c r="O15" s="277" t="s">
        <v>531</v>
      </c>
    </row>
    <row r="16" spans="1:15">
      <c r="A16" s="259" t="s">
        <v>21</v>
      </c>
      <c r="B16" s="313" t="s">
        <v>47</v>
      </c>
      <c r="C16" s="331" t="s">
        <v>527</v>
      </c>
      <c r="D16" s="365" t="s">
        <v>492</v>
      </c>
      <c r="E16" s="367"/>
      <c r="F16" s="366"/>
      <c r="G16" s="277"/>
      <c r="H16" s="320"/>
      <c r="I16" s="259" t="s">
        <v>21</v>
      </c>
      <c r="J16" s="333" t="s">
        <v>49</v>
      </c>
      <c r="K16" s="285"/>
      <c r="L16" s="340" t="s">
        <v>492</v>
      </c>
      <c r="M16" s="340" t="s">
        <v>492</v>
      </c>
      <c r="N16" s="339"/>
      <c r="O16" s="277"/>
    </row>
    <row r="17" spans="1:22">
      <c r="A17" s="259" t="s">
        <v>22</v>
      </c>
      <c r="B17" s="313" t="s">
        <v>48</v>
      </c>
      <c r="C17" s="354"/>
      <c r="D17" s="365" t="s">
        <v>519</v>
      </c>
      <c r="E17" s="365" t="s">
        <v>492</v>
      </c>
      <c r="F17" s="366"/>
      <c r="G17" s="277"/>
      <c r="H17" s="320"/>
      <c r="I17" s="259" t="s">
        <v>22</v>
      </c>
      <c r="J17" s="313" t="s">
        <v>50</v>
      </c>
      <c r="K17" s="286" t="s">
        <v>492</v>
      </c>
      <c r="L17" s="340" t="s">
        <v>492</v>
      </c>
      <c r="M17" s="364"/>
      <c r="N17" s="339"/>
      <c r="O17" s="277"/>
    </row>
    <row r="18" spans="1:22">
      <c r="A18" s="325" t="s">
        <v>23</v>
      </c>
      <c r="B18" s="313" t="s">
        <v>49</v>
      </c>
      <c r="C18" s="354"/>
      <c r="D18" s="365" t="s">
        <v>519</v>
      </c>
      <c r="E18" s="365" t="s">
        <v>492</v>
      </c>
      <c r="F18" s="366"/>
      <c r="G18" s="277"/>
      <c r="H18" s="320"/>
      <c r="I18" s="325" t="s">
        <v>23</v>
      </c>
      <c r="J18" s="314" t="s">
        <v>51</v>
      </c>
      <c r="K18" s="286" t="s">
        <v>492</v>
      </c>
      <c r="L18" s="339"/>
      <c r="M18" s="340" t="s">
        <v>492</v>
      </c>
      <c r="N18" s="339"/>
      <c r="O18" s="277"/>
    </row>
    <row r="19" spans="1:22">
      <c r="A19" s="259" t="s">
        <v>24</v>
      </c>
      <c r="B19" s="313" t="s">
        <v>50</v>
      </c>
      <c r="C19" s="354"/>
      <c r="D19" s="365" t="s">
        <v>492</v>
      </c>
      <c r="E19" s="365" t="s">
        <v>492</v>
      </c>
      <c r="F19" s="366"/>
      <c r="G19" s="277" t="s">
        <v>515</v>
      </c>
      <c r="H19" s="320"/>
      <c r="I19" s="259" t="s">
        <v>24</v>
      </c>
      <c r="J19" s="312" t="s">
        <v>52</v>
      </c>
      <c r="K19" s="286" t="s">
        <v>492</v>
      </c>
      <c r="L19" s="340" t="s">
        <v>492</v>
      </c>
      <c r="M19" s="364"/>
      <c r="N19" s="339"/>
      <c r="O19" s="277"/>
    </row>
    <row r="20" spans="1:22">
      <c r="A20" s="325" t="s">
        <v>25</v>
      </c>
      <c r="B20" s="314" t="s">
        <v>51</v>
      </c>
      <c r="C20" s="331" t="s">
        <v>527</v>
      </c>
      <c r="D20" s="365" t="s">
        <v>519</v>
      </c>
      <c r="E20" s="365" t="s">
        <v>522</v>
      </c>
      <c r="F20" s="366"/>
      <c r="G20" s="277" t="s">
        <v>516</v>
      </c>
      <c r="H20" s="320"/>
      <c r="I20" s="325" t="s">
        <v>25</v>
      </c>
      <c r="J20" s="312" t="s">
        <v>53</v>
      </c>
      <c r="K20" s="286" t="s">
        <v>492</v>
      </c>
      <c r="L20" s="340" t="s">
        <v>492</v>
      </c>
      <c r="M20" s="364"/>
      <c r="N20" s="339"/>
      <c r="O20" s="277" t="s">
        <v>530</v>
      </c>
    </row>
    <row r="21" spans="1:22">
      <c r="A21" s="259" t="s">
        <v>26</v>
      </c>
      <c r="B21" s="312" t="s">
        <v>52</v>
      </c>
      <c r="C21" s="331" t="s">
        <v>527</v>
      </c>
      <c r="D21" s="353"/>
      <c r="E21" s="365" t="s">
        <v>522</v>
      </c>
      <c r="F21" s="366"/>
      <c r="G21" s="277" t="s">
        <v>516</v>
      </c>
      <c r="H21" s="320"/>
      <c r="I21" s="259" t="s">
        <v>26</v>
      </c>
      <c r="J21" s="313" t="s">
        <v>47</v>
      </c>
      <c r="K21" s="285"/>
      <c r="L21" s="340" t="s">
        <v>492</v>
      </c>
      <c r="M21" s="340" t="s">
        <v>492</v>
      </c>
      <c r="N21" s="339"/>
      <c r="O21" s="277"/>
      <c r="Q21" s="21"/>
    </row>
    <row r="22" spans="1:22">
      <c r="A22" s="348" t="s">
        <v>27</v>
      </c>
      <c r="B22" s="313" t="s">
        <v>53</v>
      </c>
      <c r="C22" s="331" t="s">
        <v>492</v>
      </c>
      <c r="D22" s="365" t="s">
        <v>519</v>
      </c>
      <c r="E22" s="367"/>
      <c r="F22" s="366"/>
      <c r="G22" s="277"/>
      <c r="H22" s="320"/>
      <c r="I22" s="348" t="s">
        <v>27</v>
      </c>
      <c r="J22" s="259" t="s">
        <v>48</v>
      </c>
      <c r="K22" s="285"/>
      <c r="L22" s="340" t="s">
        <v>492</v>
      </c>
      <c r="M22" s="340" t="s">
        <v>492</v>
      </c>
      <c r="N22" s="339"/>
      <c r="O22" s="277"/>
    </row>
    <row r="23" spans="1:22">
      <c r="A23" s="259" t="s">
        <v>29</v>
      </c>
      <c r="B23" s="343" t="s">
        <v>47</v>
      </c>
      <c r="C23" s="331" t="s">
        <v>527</v>
      </c>
      <c r="D23" s="365" t="s">
        <v>492</v>
      </c>
      <c r="E23" s="353"/>
      <c r="F23" s="366"/>
      <c r="G23" s="277" t="s">
        <v>518</v>
      </c>
      <c r="H23" s="320"/>
      <c r="I23" s="259" t="s">
        <v>29</v>
      </c>
      <c r="J23" s="333" t="s">
        <v>49</v>
      </c>
      <c r="K23" s="286" t="s">
        <v>492</v>
      </c>
      <c r="L23" s="364"/>
      <c r="M23" s="340" t="s">
        <v>492</v>
      </c>
      <c r="N23" s="339"/>
      <c r="O23" s="277" t="s">
        <v>518</v>
      </c>
    </row>
    <row r="24" spans="1:22">
      <c r="A24" s="259" t="s">
        <v>31</v>
      </c>
      <c r="B24" s="344" t="s">
        <v>48</v>
      </c>
      <c r="C24" s="286" t="s">
        <v>492</v>
      </c>
      <c r="D24" s="370"/>
      <c r="E24" s="339"/>
      <c r="F24" s="339"/>
      <c r="G24" s="33"/>
      <c r="H24" s="321"/>
      <c r="I24" s="259" t="s">
        <v>31</v>
      </c>
      <c r="J24" s="313" t="s">
        <v>50</v>
      </c>
      <c r="K24" s="331"/>
      <c r="L24" s="323"/>
      <c r="M24" s="311"/>
      <c r="N24" s="337"/>
      <c r="O24" s="33"/>
    </row>
    <row r="25" spans="1:22">
      <c r="A25" s="259" t="s">
        <v>32</v>
      </c>
      <c r="B25" s="338" t="s">
        <v>49</v>
      </c>
      <c r="C25" s="285"/>
      <c r="D25" s="340" t="s">
        <v>492</v>
      </c>
      <c r="E25" s="339"/>
      <c r="F25" s="339"/>
      <c r="G25" s="33"/>
      <c r="H25" s="320"/>
      <c r="I25" s="259" t="s">
        <v>32</v>
      </c>
      <c r="J25" s="314" t="s">
        <v>51</v>
      </c>
      <c r="K25" s="331"/>
      <c r="L25" s="323"/>
      <c r="M25" s="323"/>
      <c r="N25" s="328"/>
      <c r="O25" s="33"/>
    </row>
    <row r="26" spans="1:22">
      <c r="A26" s="259" t="s">
        <v>33</v>
      </c>
      <c r="B26" s="338" t="s">
        <v>50</v>
      </c>
      <c r="C26" s="286" t="s">
        <v>492</v>
      </c>
      <c r="D26" s="340" t="s">
        <v>492</v>
      </c>
      <c r="E26" s="339"/>
      <c r="F26" s="339"/>
      <c r="G26" s="277"/>
      <c r="H26" s="320"/>
      <c r="I26" s="259" t="s">
        <v>33</v>
      </c>
      <c r="J26" s="312" t="s">
        <v>52</v>
      </c>
      <c r="K26" s="331"/>
      <c r="L26" s="328"/>
      <c r="M26" s="327"/>
      <c r="N26" s="336"/>
      <c r="O26" s="277"/>
    </row>
    <row r="27" spans="1:22">
      <c r="A27" s="259" t="s">
        <v>34</v>
      </c>
      <c r="B27" s="345" t="s">
        <v>51</v>
      </c>
      <c r="C27" s="286" t="s">
        <v>492</v>
      </c>
      <c r="D27" s="340" t="s">
        <v>492</v>
      </c>
      <c r="E27" s="370"/>
      <c r="F27" s="339"/>
      <c r="G27" s="277"/>
      <c r="H27" s="321"/>
      <c r="I27" s="259" t="s">
        <v>34</v>
      </c>
      <c r="J27" s="259" t="s">
        <v>53</v>
      </c>
      <c r="K27" s="368"/>
      <c r="L27" s="328"/>
      <c r="M27" s="328"/>
      <c r="N27" s="334"/>
      <c r="O27" s="277"/>
    </row>
    <row r="28" spans="1:22">
      <c r="A28" s="259" t="s">
        <v>35</v>
      </c>
      <c r="B28" s="346" t="s">
        <v>52</v>
      </c>
      <c r="C28" s="286" t="s">
        <v>492</v>
      </c>
      <c r="D28" s="339"/>
      <c r="E28" s="340" t="s">
        <v>492</v>
      </c>
      <c r="F28" s="339"/>
      <c r="G28" s="277"/>
      <c r="I28" s="259" t="s">
        <v>35</v>
      </c>
      <c r="J28" s="259" t="s">
        <v>47</v>
      </c>
      <c r="K28" s="369"/>
      <c r="L28" s="328"/>
      <c r="M28" s="328"/>
      <c r="N28" s="334"/>
      <c r="O28" s="277"/>
    </row>
    <row r="29" spans="1:22">
      <c r="A29" s="259" t="s">
        <v>36</v>
      </c>
      <c r="B29" s="338" t="s">
        <v>53</v>
      </c>
      <c r="C29" s="286" t="s">
        <v>492</v>
      </c>
      <c r="D29" s="339"/>
      <c r="E29" s="340" t="s">
        <v>492</v>
      </c>
      <c r="F29" s="339"/>
      <c r="G29" s="277"/>
      <c r="I29" s="259" t="s">
        <v>36</v>
      </c>
      <c r="J29" s="259" t="s">
        <v>48</v>
      </c>
      <c r="K29" s="369"/>
      <c r="L29" s="328"/>
      <c r="M29" s="328"/>
      <c r="N29" s="336"/>
      <c r="O29" s="277"/>
    </row>
    <row r="30" spans="1:22">
      <c r="A30" s="259" t="s">
        <v>37</v>
      </c>
      <c r="B30" s="338" t="s">
        <v>47</v>
      </c>
      <c r="C30" s="285"/>
      <c r="D30" s="340" t="s">
        <v>492</v>
      </c>
      <c r="E30" s="340" t="s">
        <v>492</v>
      </c>
      <c r="F30" s="339"/>
      <c r="G30" s="277"/>
      <c r="I30" s="259" t="s">
        <v>37</v>
      </c>
      <c r="J30" s="256" t="s">
        <v>49</v>
      </c>
      <c r="K30" s="368"/>
      <c r="L30" s="323"/>
      <c r="M30" s="323"/>
      <c r="N30" s="334"/>
      <c r="O30" s="277"/>
      <c r="V30" s="21"/>
    </row>
    <row r="31" spans="1:22">
      <c r="A31" s="259" t="s">
        <v>38</v>
      </c>
      <c r="B31" s="338" t="s">
        <v>48</v>
      </c>
      <c r="C31" s="286" t="s">
        <v>492</v>
      </c>
      <c r="D31" s="340" t="s">
        <v>492</v>
      </c>
      <c r="E31" s="339"/>
      <c r="F31" s="339"/>
      <c r="G31" s="277"/>
      <c r="I31" s="259" t="s">
        <v>38</v>
      </c>
      <c r="J31" s="259" t="s">
        <v>50</v>
      </c>
      <c r="K31" s="369"/>
      <c r="L31" s="323"/>
      <c r="M31" s="323"/>
      <c r="N31" s="334"/>
      <c r="O31" s="277"/>
    </row>
    <row r="32" spans="1:22">
      <c r="A32" s="259" t="s">
        <v>39</v>
      </c>
      <c r="B32" s="347" t="s">
        <v>49</v>
      </c>
      <c r="C32" s="286" t="s">
        <v>492</v>
      </c>
      <c r="D32" s="340" t="s">
        <v>492</v>
      </c>
      <c r="E32" s="339"/>
      <c r="F32" s="339"/>
      <c r="G32" s="277" t="s">
        <v>528</v>
      </c>
      <c r="I32" s="259" t="s">
        <v>39</v>
      </c>
      <c r="J32" s="257" t="s">
        <v>51</v>
      </c>
      <c r="K32" s="369"/>
      <c r="L32" s="329"/>
      <c r="M32" s="328"/>
      <c r="N32" s="334"/>
      <c r="O32" s="277"/>
    </row>
    <row r="33" spans="1:20">
      <c r="A33" s="259" t="s">
        <v>40</v>
      </c>
      <c r="B33" s="343" t="s">
        <v>50</v>
      </c>
      <c r="C33" s="286" t="s">
        <v>492</v>
      </c>
      <c r="D33" s="370"/>
      <c r="E33" s="340" t="s">
        <v>492</v>
      </c>
      <c r="F33" s="339"/>
      <c r="G33" s="277" t="s">
        <v>528</v>
      </c>
      <c r="I33" s="348" t="s">
        <v>40</v>
      </c>
      <c r="J33" s="312" t="s">
        <v>52</v>
      </c>
      <c r="K33" s="356"/>
      <c r="L33" s="357"/>
      <c r="M33" s="358"/>
      <c r="N33" s="359"/>
      <c r="O33" s="277"/>
      <c r="Q33">
        <f>1000*7.5*19</f>
        <v>142500</v>
      </c>
      <c r="T33" s="21"/>
    </row>
    <row r="34" spans="1:20" ht="14.25" thickBot="1">
      <c r="A34" s="21"/>
      <c r="G34"/>
      <c r="I34" s="326" t="s">
        <v>41</v>
      </c>
      <c r="J34" s="313" t="s">
        <v>53</v>
      </c>
      <c r="K34" s="331"/>
      <c r="L34" s="365"/>
      <c r="M34" s="365"/>
      <c r="N34" s="366"/>
      <c r="O34" s="277"/>
    </row>
    <row r="35" spans="1:20">
      <c r="A35" s="21"/>
      <c r="G35"/>
      <c r="J35" s="332"/>
      <c r="K35" s="21"/>
    </row>
    <row r="36" spans="1:20">
      <c r="A36" s="21"/>
    </row>
    <row r="40" spans="1:20">
      <c r="F40" s="21"/>
    </row>
    <row r="42" spans="1:20">
      <c r="H42" s="349"/>
    </row>
  </sheetData>
  <phoneticPr fontId="48"/>
  <pageMargins left="0.7" right="0.7" top="0.75" bottom="0.75" header="0.3" footer="0.3"/>
  <pageSetup paperSize="9" scale="91" orientation="portrait" horizontalDpi="4294967293" verticalDpi="0" r:id="rId1"/>
  <colBreaks count="1" manualBreakCount="1">
    <brk id="15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>
      <selection activeCell="M15" sqref="M15"/>
    </sheetView>
  </sheetViews>
  <sheetFormatPr defaultRowHeight="13.5"/>
  <cols>
    <col min="1" max="1" width="4.375" bestFit="1" customWidth="1"/>
    <col min="2" max="2" width="4.875" bestFit="1" customWidth="1"/>
    <col min="3" max="3" width="4.25" bestFit="1" customWidth="1"/>
    <col min="4" max="4" width="4" customWidth="1"/>
    <col min="5" max="6" width="4.25" bestFit="1" customWidth="1"/>
    <col min="7" max="7" width="13.625" customWidth="1"/>
    <col min="9" max="9" width="4.375" bestFit="1" customWidth="1"/>
    <col min="10" max="10" width="4.875" bestFit="1" customWidth="1"/>
    <col min="11" max="11" width="3.875" customWidth="1"/>
    <col min="12" max="12" width="4.375" customWidth="1"/>
    <col min="13" max="13" width="3.875" customWidth="1"/>
    <col min="14" max="14" width="4" customWidth="1"/>
    <col min="15" max="15" width="16.25" customWidth="1"/>
  </cols>
  <sheetData>
    <row r="1" spans="1:15">
      <c r="A1" s="21"/>
      <c r="B1" s="69" t="s">
        <v>261</v>
      </c>
      <c r="C1" s="69"/>
      <c r="D1" s="69"/>
      <c r="E1" s="69"/>
      <c r="F1" s="69"/>
      <c r="I1" s="21"/>
      <c r="J1" s="69" t="s">
        <v>64</v>
      </c>
    </row>
    <row r="2" spans="1:15" ht="14.25" thickBot="1">
      <c r="A2" s="21"/>
      <c r="H2" s="21"/>
      <c r="I2" s="21"/>
      <c r="M2" s="113"/>
      <c r="N2" s="113"/>
    </row>
    <row r="3" spans="1:15" ht="14.25" thickBot="1">
      <c r="A3" s="316" t="s">
        <v>0</v>
      </c>
      <c r="B3" s="322" t="s">
        <v>1</v>
      </c>
      <c r="C3" s="330" t="s">
        <v>513</v>
      </c>
      <c r="D3" s="282" t="s">
        <v>514</v>
      </c>
      <c r="E3" s="67" t="s">
        <v>108</v>
      </c>
      <c r="F3" s="96" t="s">
        <v>7</v>
      </c>
      <c r="G3" s="318" t="s">
        <v>8</v>
      </c>
      <c r="H3" s="319"/>
      <c r="I3" s="316" t="s">
        <v>0</v>
      </c>
      <c r="J3" s="322" t="s">
        <v>1</v>
      </c>
      <c r="K3" s="330" t="s">
        <v>513</v>
      </c>
      <c r="L3" s="282" t="s">
        <v>514</v>
      </c>
      <c r="M3" s="67" t="s">
        <v>108</v>
      </c>
      <c r="N3" s="96" t="s">
        <v>7</v>
      </c>
      <c r="O3" s="318" t="s">
        <v>8</v>
      </c>
    </row>
    <row r="4" spans="1:15">
      <c r="A4" s="324" t="s">
        <v>9</v>
      </c>
      <c r="B4" s="314" t="s">
        <v>51</v>
      </c>
      <c r="C4" s="354"/>
      <c r="D4" s="365" t="s">
        <v>492</v>
      </c>
      <c r="E4" s="365" t="s">
        <v>492</v>
      </c>
      <c r="F4" s="367"/>
      <c r="G4" s="277" t="s">
        <v>528</v>
      </c>
      <c r="H4" s="320"/>
      <c r="I4" s="324" t="s">
        <v>9</v>
      </c>
      <c r="J4" s="313" t="s">
        <v>47</v>
      </c>
      <c r="K4" s="286" t="s">
        <v>492</v>
      </c>
      <c r="L4" s="75" t="s">
        <v>492</v>
      </c>
      <c r="M4" s="364"/>
      <c r="N4" s="253"/>
      <c r="O4" s="277"/>
    </row>
    <row r="5" spans="1:15">
      <c r="A5" s="325" t="s">
        <v>10</v>
      </c>
      <c r="B5" s="312" t="s">
        <v>52</v>
      </c>
      <c r="C5" s="331" t="s">
        <v>492</v>
      </c>
      <c r="D5" s="367"/>
      <c r="E5" s="353"/>
      <c r="F5" s="367"/>
      <c r="G5" s="277" t="s">
        <v>528</v>
      </c>
      <c r="H5" s="320"/>
      <c r="I5" s="325" t="s">
        <v>10</v>
      </c>
      <c r="J5" s="259" t="s">
        <v>48</v>
      </c>
      <c r="K5" s="285"/>
      <c r="L5" s="75" t="s">
        <v>492</v>
      </c>
      <c r="M5" s="75" t="s">
        <v>492</v>
      </c>
      <c r="N5" s="376"/>
      <c r="O5" s="277"/>
    </row>
    <row r="6" spans="1:15">
      <c r="A6" s="325" t="s">
        <v>504</v>
      </c>
      <c r="B6" s="313" t="s">
        <v>53</v>
      </c>
      <c r="C6" s="331" t="s">
        <v>492</v>
      </c>
      <c r="D6" s="367"/>
      <c r="E6" s="365" t="s">
        <v>492</v>
      </c>
      <c r="F6" s="367"/>
      <c r="G6" s="277"/>
      <c r="H6" s="320"/>
      <c r="I6" s="325" t="s">
        <v>504</v>
      </c>
      <c r="J6" s="333" t="s">
        <v>49</v>
      </c>
      <c r="K6" s="285"/>
      <c r="L6" s="75" t="s">
        <v>492</v>
      </c>
      <c r="M6" s="75" t="s">
        <v>492</v>
      </c>
      <c r="N6" s="376"/>
      <c r="O6" s="277"/>
    </row>
    <row r="7" spans="1:15">
      <c r="A7" s="325" t="s">
        <v>12</v>
      </c>
      <c r="B7" s="313" t="s">
        <v>47</v>
      </c>
      <c r="C7" s="331" t="s">
        <v>492</v>
      </c>
      <c r="D7" s="367"/>
      <c r="E7" s="365" t="s">
        <v>492</v>
      </c>
      <c r="F7" s="367"/>
      <c r="G7" s="277"/>
      <c r="H7" s="320"/>
      <c r="I7" s="325" t="s">
        <v>12</v>
      </c>
      <c r="J7" s="313" t="s">
        <v>50</v>
      </c>
      <c r="K7" s="286" t="s">
        <v>492</v>
      </c>
      <c r="L7" s="364"/>
      <c r="M7" s="75" t="s">
        <v>492</v>
      </c>
      <c r="N7" s="376"/>
      <c r="O7" s="277"/>
    </row>
    <row r="8" spans="1:15">
      <c r="A8" s="259" t="s">
        <v>13</v>
      </c>
      <c r="B8" s="259" t="s">
        <v>48</v>
      </c>
      <c r="C8" s="331" t="s">
        <v>492</v>
      </c>
      <c r="D8" s="365" t="s">
        <v>492</v>
      </c>
      <c r="E8" s="353"/>
      <c r="F8" s="367"/>
      <c r="G8" s="277"/>
      <c r="H8" s="320"/>
      <c r="I8" s="259" t="s">
        <v>13</v>
      </c>
      <c r="J8" s="314" t="s">
        <v>51</v>
      </c>
      <c r="K8" s="286" t="s">
        <v>492</v>
      </c>
      <c r="L8" s="75" t="s">
        <v>492</v>
      </c>
      <c r="M8" s="364"/>
      <c r="N8" s="376"/>
      <c r="O8" s="277"/>
    </row>
    <row r="9" spans="1:15">
      <c r="A9" s="259" t="s">
        <v>14</v>
      </c>
      <c r="B9" s="333" t="s">
        <v>49</v>
      </c>
      <c r="C9" s="354"/>
      <c r="D9" s="365" t="s">
        <v>492</v>
      </c>
      <c r="E9" s="365" t="s">
        <v>492</v>
      </c>
      <c r="F9" s="367"/>
      <c r="G9" s="277"/>
      <c r="H9" s="320"/>
      <c r="I9" s="259" t="s">
        <v>14</v>
      </c>
      <c r="J9" s="312" t="s">
        <v>52</v>
      </c>
      <c r="K9" s="285"/>
      <c r="L9" s="75" t="s">
        <v>492</v>
      </c>
      <c r="M9" s="75" t="s">
        <v>492</v>
      </c>
      <c r="N9" s="376"/>
      <c r="O9" s="277"/>
    </row>
    <row r="10" spans="1:15">
      <c r="A10" s="259" t="s">
        <v>15</v>
      </c>
      <c r="B10" s="313" t="s">
        <v>50</v>
      </c>
      <c r="C10" s="354"/>
      <c r="D10" s="365" t="s">
        <v>492</v>
      </c>
      <c r="E10" s="365" t="s">
        <v>492</v>
      </c>
      <c r="F10" s="367"/>
      <c r="G10" s="277"/>
      <c r="H10" s="320"/>
      <c r="I10" s="259" t="s">
        <v>15</v>
      </c>
      <c r="J10" s="313" t="s">
        <v>53</v>
      </c>
      <c r="K10" s="286" t="s">
        <v>492</v>
      </c>
      <c r="L10" s="75" t="s">
        <v>492</v>
      </c>
      <c r="M10" s="364"/>
      <c r="N10" s="376"/>
      <c r="O10" s="277"/>
    </row>
    <row r="11" spans="1:15">
      <c r="A11" s="325" t="s">
        <v>16</v>
      </c>
      <c r="B11" s="314" t="s">
        <v>51</v>
      </c>
      <c r="C11" s="331" t="s">
        <v>492</v>
      </c>
      <c r="D11" s="365" t="s">
        <v>492</v>
      </c>
      <c r="E11" s="353"/>
      <c r="F11" s="367"/>
      <c r="G11" s="277"/>
      <c r="H11" s="320"/>
      <c r="I11" s="325" t="s">
        <v>16</v>
      </c>
      <c r="J11" s="313" t="s">
        <v>47</v>
      </c>
      <c r="K11" s="286" t="s">
        <v>492</v>
      </c>
      <c r="L11" s="364"/>
      <c r="M11" s="75" t="s">
        <v>492</v>
      </c>
      <c r="N11" s="376"/>
      <c r="O11" s="277"/>
    </row>
    <row r="12" spans="1:15">
      <c r="A12" s="259" t="s">
        <v>17</v>
      </c>
      <c r="B12" s="312" t="s">
        <v>52</v>
      </c>
      <c r="C12" s="331" t="s">
        <v>492</v>
      </c>
      <c r="D12" s="353"/>
      <c r="E12" s="353"/>
      <c r="F12" s="367"/>
      <c r="G12" s="277"/>
      <c r="H12" s="320"/>
      <c r="I12" s="259" t="s">
        <v>17</v>
      </c>
      <c r="J12" s="259" t="s">
        <v>48</v>
      </c>
      <c r="K12" s="286" t="s">
        <v>492</v>
      </c>
      <c r="L12" s="364"/>
      <c r="M12" s="75" t="s">
        <v>492</v>
      </c>
      <c r="N12" s="376"/>
      <c r="O12" s="277"/>
    </row>
    <row r="13" spans="1:15">
      <c r="A13" s="325" t="s">
        <v>18</v>
      </c>
      <c r="B13" s="313" t="s">
        <v>53</v>
      </c>
      <c r="C13" s="354"/>
      <c r="D13" s="365" t="s">
        <v>492</v>
      </c>
      <c r="E13" s="365" t="s">
        <v>492</v>
      </c>
      <c r="F13" s="367"/>
      <c r="G13" s="277" t="s">
        <v>531</v>
      </c>
      <c r="H13" s="320"/>
      <c r="I13" s="325" t="s">
        <v>18</v>
      </c>
      <c r="J13" s="333" t="s">
        <v>49</v>
      </c>
      <c r="K13" s="285"/>
      <c r="L13" s="75" t="s">
        <v>492</v>
      </c>
      <c r="M13" s="75" t="s">
        <v>492</v>
      </c>
      <c r="N13" s="376"/>
      <c r="O13" s="277"/>
    </row>
    <row r="14" spans="1:15">
      <c r="A14" s="259" t="s">
        <v>19</v>
      </c>
      <c r="B14" s="313" t="s">
        <v>47</v>
      </c>
      <c r="C14" s="354"/>
      <c r="D14" s="365" t="s">
        <v>492</v>
      </c>
      <c r="E14" s="365" t="s">
        <v>492</v>
      </c>
      <c r="F14" s="367"/>
      <c r="G14" s="277" t="s">
        <v>531</v>
      </c>
      <c r="H14" s="320"/>
      <c r="I14" s="259" t="s">
        <v>19</v>
      </c>
      <c r="J14" s="312" t="s">
        <v>50</v>
      </c>
      <c r="K14" s="286" t="s">
        <v>492</v>
      </c>
      <c r="L14" s="364"/>
      <c r="M14" s="75" t="s">
        <v>492</v>
      </c>
      <c r="N14" s="376"/>
      <c r="O14" s="277" t="s">
        <v>532</v>
      </c>
    </row>
    <row r="15" spans="1:15">
      <c r="A15" s="259" t="s">
        <v>20</v>
      </c>
      <c r="B15" s="259" t="s">
        <v>48</v>
      </c>
      <c r="C15" s="354"/>
      <c r="D15" s="365" t="s">
        <v>492</v>
      </c>
      <c r="E15" s="365" t="s">
        <v>492</v>
      </c>
      <c r="F15" s="367"/>
      <c r="G15" s="277" t="s">
        <v>531</v>
      </c>
      <c r="H15" s="320"/>
      <c r="I15" s="259" t="s">
        <v>20</v>
      </c>
      <c r="J15" s="314" t="s">
        <v>51</v>
      </c>
      <c r="K15" s="286" t="s">
        <v>492</v>
      </c>
      <c r="L15" s="75" t="s">
        <v>492</v>
      </c>
      <c r="M15" s="364"/>
      <c r="N15" s="376"/>
      <c r="O15" s="277"/>
    </row>
    <row r="16" spans="1:15">
      <c r="A16" s="259" t="s">
        <v>21</v>
      </c>
      <c r="B16" s="333" t="s">
        <v>49</v>
      </c>
      <c r="C16" s="354"/>
      <c r="D16" s="365" t="s">
        <v>492</v>
      </c>
      <c r="E16" s="365" t="s">
        <v>492</v>
      </c>
      <c r="F16" s="367"/>
      <c r="G16" s="277"/>
      <c r="H16" s="320"/>
      <c r="I16" s="259" t="s">
        <v>21</v>
      </c>
      <c r="J16" s="312" t="s">
        <v>52</v>
      </c>
      <c r="K16" s="285"/>
      <c r="L16" s="75" t="s">
        <v>492</v>
      </c>
      <c r="M16" s="75" t="s">
        <v>492</v>
      </c>
      <c r="N16" s="376"/>
      <c r="O16" s="277"/>
    </row>
    <row r="17" spans="1:15">
      <c r="A17" s="259" t="s">
        <v>22</v>
      </c>
      <c r="B17" s="313" t="s">
        <v>50</v>
      </c>
      <c r="C17" s="331" t="s">
        <v>492</v>
      </c>
      <c r="D17" s="365" t="s">
        <v>492</v>
      </c>
      <c r="E17" s="353"/>
      <c r="F17" s="367"/>
      <c r="G17" s="277"/>
      <c r="H17" s="320"/>
      <c r="I17" s="259" t="s">
        <v>22</v>
      </c>
      <c r="J17" s="313" t="s">
        <v>53</v>
      </c>
      <c r="K17" s="286" t="s">
        <v>492</v>
      </c>
      <c r="L17" s="339"/>
      <c r="M17" s="75" t="s">
        <v>492</v>
      </c>
      <c r="N17" s="376"/>
      <c r="O17" s="277"/>
    </row>
    <row r="18" spans="1:15">
      <c r="A18" s="325" t="s">
        <v>23</v>
      </c>
      <c r="B18" s="314" t="s">
        <v>51</v>
      </c>
      <c r="C18" s="331" t="s">
        <v>492</v>
      </c>
      <c r="D18" s="367"/>
      <c r="E18" s="365" t="s">
        <v>492</v>
      </c>
      <c r="F18" s="367"/>
      <c r="G18" s="277"/>
      <c r="H18" s="320"/>
      <c r="I18" s="325" t="s">
        <v>23</v>
      </c>
      <c r="J18" s="313" t="s">
        <v>47</v>
      </c>
      <c r="K18" s="286" t="s">
        <v>492</v>
      </c>
      <c r="L18" s="339"/>
      <c r="M18" s="75" t="s">
        <v>492</v>
      </c>
      <c r="N18" s="376"/>
      <c r="O18" s="277"/>
    </row>
    <row r="19" spans="1:15">
      <c r="A19" s="259" t="s">
        <v>24</v>
      </c>
      <c r="B19" s="312" t="s">
        <v>52</v>
      </c>
      <c r="C19" s="331" t="s">
        <v>492</v>
      </c>
      <c r="D19" s="365" t="s">
        <v>492</v>
      </c>
      <c r="E19" s="353"/>
      <c r="F19" s="367"/>
      <c r="G19" s="277"/>
      <c r="H19" s="320"/>
      <c r="I19" s="259" t="s">
        <v>24</v>
      </c>
      <c r="J19" s="259" t="s">
        <v>48</v>
      </c>
      <c r="K19" s="286" t="s">
        <v>492</v>
      </c>
      <c r="L19" s="75" t="s">
        <v>492</v>
      </c>
      <c r="M19" s="364"/>
      <c r="N19" s="376"/>
      <c r="O19" s="277"/>
    </row>
    <row r="20" spans="1:15">
      <c r="A20" s="325" t="s">
        <v>25</v>
      </c>
      <c r="B20" s="312" t="s">
        <v>53</v>
      </c>
      <c r="C20" s="331" t="s">
        <v>492</v>
      </c>
      <c r="D20" s="365" t="s">
        <v>492</v>
      </c>
      <c r="E20" s="353"/>
      <c r="F20" s="367"/>
      <c r="G20" s="277" t="s">
        <v>530</v>
      </c>
      <c r="H20" s="320"/>
      <c r="I20" s="325" t="s">
        <v>25</v>
      </c>
      <c r="J20" s="333" t="s">
        <v>49</v>
      </c>
      <c r="K20" s="285"/>
      <c r="L20" s="75" t="s">
        <v>492</v>
      </c>
      <c r="M20" s="75" t="s">
        <v>492</v>
      </c>
      <c r="N20" s="376"/>
      <c r="O20" s="277"/>
    </row>
    <row r="21" spans="1:15">
      <c r="A21" s="259" t="s">
        <v>26</v>
      </c>
      <c r="B21" s="313" t="s">
        <v>47</v>
      </c>
      <c r="C21" s="354"/>
      <c r="D21" s="365" t="s">
        <v>492</v>
      </c>
      <c r="E21" s="365" t="s">
        <v>492</v>
      </c>
      <c r="F21" s="367"/>
      <c r="G21" s="277"/>
      <c r="H21" s="320"/>
      <c r="I21" s="259" t="s">
        <v>26</v>
      </c>
      <c r="J21" s="313" t="s">
        <v>50</v>
      </c>
      <c r="K21" s="286" t="s">
        <v>492</v>
      </c>
      <c r="L21" s="75" t="s">
        <v>492</v>
      </c>
      <c r="M21" s="364"/>
      <c r="N21" s="376"/>
      <c r="O21" s="277"/>
    </row>
    <row r="22" spans="1:15">
      <c r="A22" s="348" t="s">
        <v>27</v>
      </c>
      <c r="B22" s="259" t="s">
        <v>48</v>
      </c>
      <c r="C22" s="354"/>
      <c r="D22" s="365" t="s">
        <v>492</v>
      </c>
      <c r="E22" s="365" t="s">
        <v>492</v>
      </c>
      <c r="F22" s="367"/>
      <c r="G22" s="277"/>
      <c r="H22" s="320"/>
      <c r="I22" s="348" t="s">
        <v>27</v>
      </c>
      <c r="J22" s="314" t="s">
        <v>51</v>
      </c>
      <c r="K22" s="286" t="s">
        <v>492</v>
      </c>
      <c r="L22" s="75" t="s">
        <v>492</v>
      </c>
      <c r="M22" s="364"/>
      <c r="N22" s="376"/>
      <c r="O22" s="277"/>
    </row>
    <row r="23" spans="1:15">
      <c r="A23" s="259" t="s">
        <v>29</v>
      </c>
      <c r="B23" s="333" t="s">
        <v>49</v>
      </c>
      <c r="C23" s="331" t="s">
        <v>492</v>
      </c>
      <c r="D23" s="353"/>
      <c r="E23" s="365" t="s">
        <v>492</v>
      </c>
      <c r="F23" s="367"/>
      <c r="G23" s="277" t="s">
        <v>518</v>
      </c>
      <c r="H23" s="320"/>
      <c r="I23" s="259" t="s">
        <v>29</v>
      </c>
      <c r="J23" s="312" t="s">
        <v>52</v>
      </c>
      <c r="K23" s="286" t="s">
        <v>492</v>
      </c>
      <c r="L23" s="339"/>
      <c r="M23" s="75" t="s">
        <v>492</v>
      </c>
      <c r="N23" s="376"/>
      <c r="O23" s="277" t="s">
        <v>518</v>
      </c>
    </row>
    <row r="24" spans="1:15">
      <c r="A24" s="259" t="s">
        <v>31</v>
      </c>
      <c r="B24" s="313" t="s">
        <v>50</v>
      </c>
      <c r="C24" s="286" t="s">
        <v>492</v>
      </c>
      <c r="D24" s="75" t="s">
        <v>492</v>
      </c>
      <c r="E24" s="364"/>
      <c r="F24" s="339"/>
      <c r="G24" s="33"/>
      <c r="H24" s="321"/>
      <c r="I24" s="259" t="s">
        <v>31</v>
      </c>
      <c r="J24" s="313" t="s">
        <v>53</v>
      </c>
      <c r="K24" s="331"/>
      <c r="L24" s="323"/>
      <c r="M24" s="311"/>
      <c r="N24" s="337"/>
      <c r="O24" s="33"/>
    </row>
    <row r="25" spans="1:15">
      <c r="A25" s="259" t="s">
        <v>32</v>
      </c>
      <c r="B25" s="314" t="s">
        <v>51</v>
      </c>
      <c r="C25" s="286" t="s">
        <v>492</v>
      </c>
      <c r="D25" s="75" t="s">
        <v>492</v>
      </c>
      <c r="E25" s="364"/>
      <c r="F25" s="339"/>
      <c r="G25" s="33"/>
      <c r="H25" s="320"/>
      <c r="I25" s="259" t="s">
        <v>32</v>
      </c>
      <c r="J25" s="313" t="s">
        <v>47</v>
      </c>
      <c r="K25" s="331"/>
      <c r="L25" s="323"/>
      <c r="M25" s="323"/>
      <c r="N25" s="328"/>
      <c r="O25" s="33"/>
    </row>
    <row r="26" spans="1:15">
      <c r="A26" s="259" t="s">
        <v>33</v>
      </c>
      <c r="B26" s="312" t="s">
        <v>52</v>
      </c>
      <c r="C26" s="286" t="s">
        <v>492</v>
      </c>
      <c r="D26" s="339"/>
      <c r="E26" s="75" t="s">
        <v>492</v>
      </c>
      <c r="F26" s="214"/>
      <c r="G26" s="277"/>
      <c r="H26" s="320"/>
      <c r="I26" s="259" t="s">
        <v>33</v>
      </c>
      <c r="J26" s="259" t="s">
        <v>48</v>
      </c>
      <c r="K26" s="331"/>
      <c r="L26" s="328"/>
      <c r="M26" s="327"/>
      <c r="N26" s="336"/>
      <c r="O26" s="277"/>
    </row>
    <row r="27" spans="1:15">
      <c r="A27" s="259" t="s">
        <v>34</v>
      </c>
      <c r="B27" s="259" t="s">
        <v>53</v>
      </c>
      <c r="C27" s="285"/>
      <c r="D27" s="75" t="s">
        <v>492</v>
      </c>
      <c r="E27" s="75" t="s">
        <v>492</v>
      </c>
      <c r="F27" s="376"/>
      <c r="G27" s="277"/>
      <c r="H27" s="321"/>
      <c r="I27" s="259" t="s">
        <v>34</v>
      </c>
      <c r="J27" s="259" t="s">
        <v>49</v>
      </c>
      <c r="K27" s="368"/>
      <c r="L27" s="328"/>
      <c r="M27" s="328"/>
      <c r="N27" s="334"/>
      <c r="O27" s="277"/>
    </row>
    <row r="28" spans="1:15">
      <c r="A28" s="259" t="s">
        <v>35</v>
      </c>
      <c r="B28" s="259" t="s">
        <v>47</v>
      </c>
      <c r="C28" s="286" t="s">
        <v>492</v>
      </c>
      <c r="D28" s="339"/>
      <c r="E28" s="339"/>
      <c r="F28" s="376"/>
      <c r="G28" s="277"/>
      <c r="H28" s="21"/>
      <c r="I28" s="259" t="s">
        <v>35</v>
      </c>
      <c r="J28" s="259" t="s">
        <v>50</v>
      </c>
      <c r="K28" s="369"/>
      <c r="L28" s="328"/>
      <c r="M28" s="328"/>
      <c r="N28" s="334"/>
      <c r="O28" s="277" t="s">
        <v>533</v>
      </c>
    </row>
    <row r="29" spans="1:15">
      <c r="A29" s="259" t="s">
        <v>36</v>
      </c>
      <c r="B29" s="259" t="s">
        <v>48</v>
      </c>
      <c r="C29" s="286" t="s">
        <v>492</v>
      </c>
      <c r="D29" s="339"/>
      <c r="E29" s="75" t="s">
        <v>492</v>
      </c>
      <c r="F29" s="376"/>
      <c r="G29" s="277"/>
      <c r="H29" s="21"/>
      <c r="I29" s="259" t="s">
        <v>36</v>
      </c>
      <c r="J29" s="257" t="s">
        <v>51</v>
      </c>
      <c r="K29" s="369"/>
      <c r="L29" s="328"/>
      <c r="M29" s="328"/>
      <c r="N29" s="336"/>
      <c r="O29" s="277"/>
    </row>
    <row r="30" spans="1:15">
      <c r="A30" s="259" t="s">
        <v>37</v>
      </c>
      <c r="B30" s="256" t="s">
        <v>49</v>
      </c>
      <c r="C30" s="285"/>
      <c r="D30" s="75" t="s">
        <v>492</v>
      </c>
      <c r="E30" s="75" t="s">
        <v>492</v>
      </c>
      <c r="F30" s="376"/>
      <c r="G30" s="277"/>
      <c r="H30" s="21"/>
      <c r="I30" s="259" t="s">
        <v>37</v>
      </c>
      <c r="J30" s="258" t="s">
        <v>52</v>
      </c>
      <c r="K30" s="368"/>
      <c r="L30" s="323"/>
      <c r="M30" s="323"/>
      <c r="N30" s="334"/>
      <c r="O30" s="277"/>
    </row>
    <row r="31" spans="1:15">
      <c r="A31" s="259" t="s">
        <v>38</v>
      </c>
      <c r="B31" s="259" t="s">
        <v>50</v>
      </c>
      <c r="C31" s="286" t="s">
        <v>492</v>
      </c>
      <c r="D31" s="75" t="s">
        <v>492</v>
      </c>
      <c r="E31" s="364"/>
      <c r="F31" s="376"/>
      <c r="G31" s="277" t="s">
        <v>534</v>
      </c>
      <c r="H31" s="21"/>
      <c r="I31" s="259" t="s">
        <v>38</v>
      </c>
      <c r="J31" s="259" t="s">
        <v>53</v>
      </c>
      <c r="K31" s="369"/>
      <c r="L31" s="323"/>
      <c r="M31" s="323"/>
      <c r="N31" s="334"/>
      <c r="O31" s="277"/>
    </row>
    <row r="32" spans="1:15">
      <c r="A32" s="259" t="s">
        <v>39</v>
      </c>
      <c r="B32" s="257" t="s">
        <v>51</v>
      </c>
      <c r="C32" s="286" t="s">
        <v>492</v>
      </c>
      <c r="D32" s="364"/>
      <c r="E32" s="75" t="s">
        <v>492</v>
      </c>
      <c r="F32" s="376"/>
      <c r="G32" s="277"/>
      <c r="H32" s="21"/>
      <c r="I32" s="259" t="s">
        <v>39</v>
      </c>
      <c r="J32" s="259" t="s">
        <v>47</v>
      </c>
      <c r="K32" s="369"/>
      <c r="L32" s="329"/>
      <c r="M32" s="328"/>
      <c r="N32" s="334"/>
      <c r="O32" s="277"/>
    </row>
    <row r="33" spans="1:15">
      <c r="A33" s="348" t="s">
        <v>40</v>
      </c>
      <c r="B33" s="312" t="s">
        <v>52</v>
      </c>
      <c r="C33" s="286" t="s">
        <v>492</v>
      </c>
      <c r="D33" s="75" t="s">
        <v>492</v>
      </c>
      <c r="E33" s="364"/>
      <c r="F33" s="376"/>
      <c r="G33" s="277"/>
      <c r="H33" s="21"/>
      <c r="I33" s="348" t="s">
        <v>40</v>
      </c>
      <c r="J33" s="259" t="s">
        <v>48</v>
      </c>
      <c r="K33" s="356"/>
      <c r="L33" s="357"/>
      <c r="M33" s="358"/>
      <c r="N33" s="359"/>
      <c r="O33" s="277"/>
    </row>
    <row r="34" spans="1:15" ht="14.25" thickBot="1">
      <c r="A34" s="326" t="s">
        <v>41</v>
      </c>
      <c r="B34" s="315" t="s">
        <v>53</v>
      </c>
      <c r="C34" s="371" t="s">
        <v>492</v>
      </c>
      <c r="D34" s="372"/>
      <c r="E34" s="252"/>
      <c r="F34" s="339"/>
      <c r="G34" s="134"/>
      <c r="H34" s="21"/>
      <c r="I34" s="326" t="s">
        <v>41</v>
      </c>
      <c r="J34" s="315" t="s">
        <v>49</v>
      </c>
      <c r="K34" s="373"/>
      <c r="L34" s="374"/>
      <c r="M34" s="374"/>
      <c r="N34" s="375"/>
      <c r="O34" s="278"/>
    </row>
  </sheetData>
  <phoneticPr fontId="48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39"/>
  <sheetViews>
    <sheetView topLeftCell="A4" workbookViewId="0">
      <selection activeCell="V7" sqref="V7"/>
    </sheetView>
  </sheetViews>
  <sheetFormatPr defaultRowHeight="13.5"/>
  <cols>
    <col min="1" max="1" width="4.75" style="16" customWidth="1"/>
    <col min="2" max="2" width="4.125" customWidth="1"/>
    <col min="3" max="7" width="3.625" customWidth="1"/>
    <col min="8" max="8" width="3.625" hidden="1" customWidth="1"/>
    <col min="9" max="10" width="3.625" customWidth="1"/>
    <col min="11" max="11" width="3.625" hidden="1" customWidth="1"/>
    <col min="12" max="15" width="3.625" customWidth="1"/>
    <col min="16" max="18" width="3.625" hidden="1" customWidth="1"/>
    <col min="19" max="19" width="14.625" customWidth="1"/>
    <col min="22" max="22" width="9" style="21"/>
  </cols>
  <sheetData>
    <row r="2" spans="1:24">
      <c r="B2" s="69" t="s">
        <v>62</v>
      </c>
      <c r="V2"/>
    </row>
    <row r="3" spans="1:24" ht="14.25" thickBot="1">
      <c r="H3" t="s">
        <v>150</v>
      </c>
      <c r="K3" t="s">
        <v>150</v>
      </c>
      <c r="V3"/>
    </row>
    <row r="4" spans="1:24" ht="14.25" thickBot="1">
      <c r="A4" s="2" t="s">
        <v>0</v>
      </c>
      <c r="B4" s="3" t="s">
        <v>1</v>
      </c>
      <c r="C4" s="20" t="s">
        <v>2</v>
      </c>
      <c r="D4" s="4" t="s">
        <v>60</v>
      </c>
      <c r="E4" s="4" t="s">
        <v>69</v>
      </c>
      <c r="F4" s="4" t="s">
        <v>149</v>
      </c>
      <c r="G4" s="4" t="s">
        <v>148</v>
      </c>
      <c r="H4" s="68" t="s">
        <v>3</v>
      </c>
      <c r="I4" s="24" t="s">
        <v>4</v>
      </c>
      <c r="J4" s="24" t="s">
        <v>66</v>
      </c>
      <c r="K4" s="24" t="s">
        <v>109</v>
      </c>
      <c r="L4" s="67" t="s">
        <v>147</v>
      </c>
      <c r="M4" s="67" t="s">
        <v>7</v>
      </c>
      <c r="N4" s="67" t="s">
        <v>146</v>
      </c>
      <c r="O4" s="96" t="s">
        <v>145</v>
      </c>
      <c r="P4" s="43" t="s">
        <v>144</v>
      </c>
      <c r="Q4" s="43" t="s">
        <v>143</v>
      </c>
      <c r="R4" s="44" t="s">
        <v>142</v>
      </c>
      <c r="S4" s="5" t="s">
        <v>8</v>
      </c>
      <c r="U4" s="69" t="s">
        <v>207</v>
      </c>
    </row>
    <row r="5" spans="1:24">
      <c r="A5" s="12" t="s">
        <v>9</v>
      </c>
      <c r="B5" s="66" t="s">
        <v>153</v>
      </c>
      <c r="C5" s="131"/>
      <c r="D5" s="25" t="s">
        <v>157</v>
      </c>
      <c r="E5" s="25" t="s">
        <v>157</v>
      </c>
      <c r="F5" s="25" t="s">
        <v>157</v>
      </c>
      <c r="G5" s="25" t="s">
        <v>157</v>
      </c>
      <c r="H5" s="65"/>
      <c r="I5" s="65" t="s">
        <v>154</v>
      </c>
      <c r="J5" s="28" t="s">
        <v>154</v>
      </c>
      <c r="K5" s="65"/>
      <c r="L5" s="122" t="s">
        <v>155</v>
      </c>
      <c r="M5" s="76"/>
      <c r="N5" s="127"/>
      <c r="O5" s="128"/>
      <c r="P5" s="128"/>
      <c r="Q5" s="45"/>
      <c r="R5" s="46"/>
      <c r="S5" s="27"/>
    </row>
    <row r="6" spans="1:24">
      <c r="A6" s="14" t="s">
        <v>10</v>
      </c>
      <c r="B6" s="15" t="s">
        <v>151</v>
      </c>
      <c r="C6" s="25" t="s">
        <v>157</v>
      </c>
      <c r="D6" s="25" t="s">
        <v>157</v>
      </c>
      <c r="E6" s="25" t="s">
        <v>157</v>
      </c>
      <c r="F6" s="25" t="s">
        <v>157</v>
      </c>
      <c r="G6" s="62"/>
      <c r="H6" s="28"/>
      <c r="I6" s="28" t="s">
        <v>154</v>
      </c>
      <c r="J6" s="129"/>
      <c r="K6" s="37"/>
      <c r="L6" s="76"/>
      <c r="M6" s="103" t="s">
        <v>158</v>
      </c>
      <c r="N6" s="103"/>
      <c r="O6" s="121" t="s">
        <v>156</v>
      </c>
      <c r="P6" s="121" t="s">
        <v>156</v>
      </c>
      <c r="Q6" s="47"/>
      <c r="R6" s="48"/>
      <c r="S6" s="29"/>
      <c r="U6" s="84" t="s">
        <v>163</v>
      </c>
      <c r="V6" s="85" t="s">
        <v>164</v>
      </c>
      <c r="W6" s="84" t="s">
        <v>165</v>
      </c>
      <c r="X6" s="115" t="s">
        <v>166</v>
      </c>
    </row>
    <row r="7" spans="1:24">
      <c r="A7" s="14" t="s">
        <v>11</v>
      </c>
      <c r="B7" s="15" t="s">
        <v>47</v>
      </c>
      <c r="C7" s="25" t="s">
        <v>157</v>
      </c>
      <c r="D7" s="25" t="s">
        <v>157</v>
      </c>
      <c r="E7" s="62"/>
      <c r="F7" s="57"/>
      <c r="G7" s="25" t="s">
        <v>157</v>
      </c>
      <c r="H7" s="37"/>
      <c r="I7" s="129"/>
      <c r="J7" s="28" t="s">
        <v>154</v>
      </c>
      <c r="K7" s="28"/>
      <c r="L7" s="76"/>
      <c r="M7" s="103" t="s">
        <v>159</v>
      </c>
      <c r="N7" s="103" t="s">
        <v>158</v>
      </c>
      <c r="O7" s="121" t="s">
        <v>156</v>
      </c>
      <c r="P7" s="121" t="s">
        <v>156</v>
      </c>
      <c r="Q7" s="47"/>
      <c r="R7" s="49"/>
      <c r="S7" s="29"/>
      <c r="U7" s="80" t="s">
        <v>7</v>
      </c>
      <c r="V7" s="79">
        <f>(890*8)*15</f>
        <v>106800</v>
      </c>
      <c r="W7" s="80">
        <f>(620*14)+(940*1)</f>
        <v>9620</v>
      </c>
      <c r="X7" s="116">
        <f>V7+W7</f>
        <v>116420</v>
      </c>
    </row>
    <row r="8" spans="1:24">
      <c r="A8" s="14" t="s">
        <v>12</v>
      </c>
      <c r="B8" s="15" t="s">
        <v>48</v>
      </c>
      <c r="C8" s="25" t="s">
        <v>157</v>
      </c>
      <c r="D8" s="62"/>
      <c r="E8" s="25" t="s">
        <v>157</v>
      </c>
      <c r="F8" s="132"/>
      <c r="G8" s="25" t="s">
        <v>157</v>
      </c>
      <c r="H8" s="37"/>
      <c r="I8" s="28" t="s">
        <v>154</v>
      </c>
      <c r="J8" s="28" t="s">
        <v>154</v>
      </c>
      <c r="K8" s="28"/>
      <c r="L8" s="76"/>
      <c r="M8" s="103"/>
      <c r="N8" s="103" t="s">
        <v>158</v>
      </c>
      <c r="O8" s="121" t="s">
        <v>159</v>
      </c>
      <c r="P8" s="121"/>
      <c r="Q8" s="47"/>
      <c r="R8" s="48"/>
      <c r="S8" s="29"/>
      <c r="U8" s="80" t="s">
        <v>5</v>
      </c>
      <c r="V8" s="377" t="s">
        <v>167</v>
      </c>
      <c r="W8" s="378"/>
      <c r="X8" s="116"/>
    </row>
    <row r="9" spans="1:24">
      <c r="A9" s="14" t="s">
        <v>13</v>
      </c>
      <c r="B9" s="15" t="s">
        <v>49</v>
      </c>
      <c r="C9" s="25" t="s">
        <v>157</v>
      </c>
      <c r="D9" s="25" t="s">
        <v>157</v>
      </c>
      <c r="E9" s="25" t="s">
        <v>157</v>
      </c>
      <c r="F9" s="132"/>
      <c r="G9" s="25" t="s">
        <v>157</v>
      </c>
      <c r="H9" s="37"/>
      <c r="I9" s="28" t="s">
        <v>154</v>
      </c>
      <c r="J9" s="129"/>
      <c r="K9" s="28"/>
      <c r="L9" s="125" t="s">
        <v>155</v>
      </c>
      <c r="M9" s="103"/>
      <c r="N9" s="103"/>
      <c r="O9" s="121" t="s">
        <v>160</v>
      </c>
      <c r="P9" s="121"/>
      <c r="Q9" s="47"/>
      <c r="R9" s="49"/>
      <c r="S9" s="29"/>
      <c r="U9" s="80" t="s">
        <v>6</v>
      </c>
      <c r="V9" s="81">
        <f>(890*8)*12</f>
        <v>85440</v>
      </c>
      <c r="W9" s="80">
        <f>(538*12)+(360*0)</f>
        <v>6456</v>
      </c>
      <c r="X9" s="116">
        <f>V9+W9</f>
        <v>91896</v>
      </c>
    </row>
    <row r="10" spans="1:24">
      <c r="A10" s="10" t="s">
        <v>14</v>
      </c>
      <c r="B10" s="15" t="s">
        <v>50</v>
      </c>
      <c r="C10" s="62"/>
      <c r="D10" s="62"/>
      <c r="E10" s="25" t="s">
        <v>157</v>
      </c>
      <c r="F10" s="132"/>
      <c r="G10" s="25" t="s">
        <v>157</v>
      </c>
      <c r="H10" s="37"/>
      <c r="I10" s="28" t="s">
        <v>154</v>
      </c>
      <c r="J10" s="129"/>
      <c r="K10" s="28"/>
      <c r="L10" s="125" t="s">
        <v>155</v>
      </c>
      <c r="M10" s="103" t="s">
        <v>158</v>
      </c>
      <c r="N10" s="103"/>
      <c r="O10" s="121" t="s">
        <v>159</v>
      </c>
      <c r="P10" s="121"/>
      <c r="Q10" s="50"/>
      <c r="R10" s="49"/>
      <c r="S10" s="33"/>
      <c r="U10" s="80" t="s">
        <v>168</v>
      </c>
      <c r="V10" s="82">
        <f>(890*8)*19</f>
        <v>135280</v>
      </c>
      <c r="W10" s="80">
        <f>(742*15)+(432*4)</f>
        <v>12858</v>
      </c>
      <c r="X10" s="116">
        <f>V10+W10</f>
        <v>148138</v>
      </c>
    </row>
    <row r="11" spans="1:24">
      <c r="A11" s="11" t="s">
        <v>15</v>
      </c>
      <c r="B11" s="56" t="s">
        <v>51</v>
      </c>
      <c r="C11" s="25" t="s">
        <v>157</v>
      </c>
      <c r="D11" s="25" t="s">
        <v>157</v>
      </c>
      <c r="E11" s="25" t="s">
        <v>157</v>
      </c>
      <c r="F11" s="25" t="s">
        <v>157</v>
      </c>
      <c r="G11" s="62"/>
      <c r="H11" s="37"/>
      <c r="I11" s="129"/>
      <c r="J11" s="28" t="s">
        <v>154</v>
      </c>
      <c r="K11" s="28"/>
      <c r="L11" s="125" t="s">
        <v>155</v>
      </c>
      <c r="M11" s="103" t="s">
        <v>158</v>
      </c>
      <c r="N11" s="103" t="s">
        <v>156</v>
      </c>
      <c r="O11" s="124"/>
      <c r="P11" s="124"/>
      <c r="Q11" s="47"/>
      <c r="R11" s="49"/>
      <c r="S11" s="33"/>
    </row>
    <row r="12" spans="1:24">
      <c r="A12" s="11" t="s">
        <v>16</v>
      </c>
      <c r="B12" s="55" t="s">
        <v>52</v>
      </c>
      <c r="C12" s="25" t="s">
        <v>157</v>
      </c>
      <c r="D12" s="25" t="s">
        <v>157</v>
      </c>
      <c r="E12" s="57"/>
      <c r="F12" s="57"/>
      <c r="G12" s="25" t="s">
        <v>157</v>
      </c>
      <c r="H12" s="37"/>
      <c r="I12" s="129"/>
      <c r="J12" s="28" t="s">
        <v>154</v>
      </c>
      <c r="K12" s="28"/>
      <c r="L12" s="125" t="s">
        <v>155</v>
      </c>
      <c r="M12" s="103" t="s">
        <v>158</v>
      </c>
      <c r="N12" s="103" t="s">
        <v>156</v>
      </c>
      <c r="O12" s="124"/>
      <c r="P12" s="124"/>
      <c r="Q12" s="51"/>
      <c r="R12" s="48"/>
      <c r="S12" s="33"/>
    </row>
    <row r="13" spans="1:24">
      <c r="A13" s="11" t="s">
        <v>17</v>
      </c>
      <c r="B13" s="15" t="s">
        <v>53</v>
      </c>
      <c r="C13" s="25" t="s">
        <v>157</v>
      </c>
      <c r="D13" s="25" t="s">
        <v>157</v>
      </c>
      <c r="E13" s="132"/>
      <c r="F13" s="25" t="s">
        <v>157</v>
      </c>
      <c r="G13" s="25" t="s">
        <v>157</v>
      </c>
      <c r="H13" s="37"/>
      <c r="I13" s="28" t="s">
        <v>154</v>
      </c>
      <c r="J13" s="129"/>
      <c r="K13" s="28"/>
      <c r="L13" s="125" t="s">
        <v>155</v>
      </c>
      <c r="M13" s="76"/>
      <c r="N13" s="103"/>
      <c r="O13" s="121" t="s">
        <v>159</v>
      </c>
      <c r="P13" s="121"/>
      <c r="Q13" s="51"/>
      <c r="R13" s="48"/>
      <c r="S13" s="33"/>
      <c r="U13" s="83" t="s">
        <v>165</v>
      </c>
    </row>
    <row r="14" spans="1:24">
      <c r="A14" s="12" t="s">
        <v>18</v>
      </c>
      <c r="B14" s="15" t="s">
        <v>47</v>
      </c>
      <c r="C14" s="25" t="s">
        <v>157</v>
      </c>
      <c r="D14" s="62"/>
      <c r="E14" s="132"/>
      <c r="F14" s="25" t="s">
        <v>157</v>
      </c>
      <c r="G14" s="25" t="s">
        <v>157</v>
      </c>
      <c r="H14" s="37"/>
      <c r="I14" s="28" t="s">
        <v>154</v>
      </c>
      <c r="J14" s="129"/>
      <c r="K14" s="28"/>
      <c r="L14" s="125" t="s">
        <v>155</v>
      </c>
      <c r="M14" s="103"/>
      <c r="N14" s="103" t="s">
        <v>159</v>
      </c>
      <c r="O14" s="121" t="s">
        <v>160</v>
      </c>
      <c r="P14" s="121"/>
      <c r="Q14" s="47"/>
      <c r="R14" s="49"/>
      <c r="S14" s="33"/>
      <c r="U14" s="98" t="s">
        <v>7</v>
      </c>
      <c r="V14" s="21" t="s">
        <v>169</v>
      </c>
    </row>
    <row r="15" spans="1:24">
      <c r="A15" s="14" t="s">
        <v>19</v>
      </c>
      <c r="B15" s="15" t="s">
        <v>48</v>
      </c>
      <c r="C15" s="62"/>
      <c r="D15" s="25" t="s">
        <v>157</v>
      </c>
      <c r="E15" s="132"/>
      <c r="F15" s="25" t="s">
        <v>157</v>
      </c>
      <c r="G15" s="25" t="s">
        <v>157</v>
      </c>
      <c r="H15" s="37"/>
      <c r="I15" s="129"/>
      <c r="J15" s="28" t="s">
        <v>154</v>
      </c>
      <c r="K15" s="37"/>
      <c r="L15" s="76"/>
      <c r="M15" s="103" t="s">
        <v>161</v>
      </c>
      <c r="N15" s="103" t="s">
        <v>156</v>
      </c>
      <c r="O15" s="124"/>
      <c r="P15" s="124"/>
      <c r="Q15" s="47"/>
      <c r="R15" s="49"/>
      <c r="S15" s="33"/>
      <c r="U15" s="99"/>
      <c r="V15" s="21" t="s">
        <v>170</v>
      </c>
    </row>
    <row r="16" spans="1:24">
      <c r="A16" s="14" t="s">
        <v>20</v>
      </c>
      <c r="B16" s="15" t="s">
        <v>49</v>
      </c>
      <c r="C16" s="25" t="s">
        <v>157</v>
      </c>
      <c r="D16" s="25" t="s">
        <v>157</v>
      </c>
      <c r="E16" s="25" t="s">
        <v>157</v>
      </c>
      <c r="F16" s="25" t="s">
        <v>157</v>
      </c>
      <c r="G16" s="62"/>
      <c r="H16" s="78"/>
      <c r="I16" s="28" t="s">
        <v>154</v>
      </c>
      <c r="J16" s="28" t="s">
        <v>154</v>
      </c>
      <c r="K16" s="37"/>
      <c r="L16" s="74"/>
      <c r="M16" s="103"/>
      <c r="N16" s="103"/>
      <c r="O16" s="121" t="s">
        <v>160</v>
      </c>
      <c r="P16" s="121"/>
      <c r="Q16" s="47"/>
      <c r="R16" s="49"/>
      <c r="S16" s="33"/>
      <c r="U16" s="117" t="s">
        <v>6</v>
      </c>
      <c r="V16" s="118" t="s">
        <v>171</v>
      </c>
      <c r="W16" s="118"/>
      <c r="X16" s="118"/>
    </row>
    <row r="17" spans="1:24">
      <c r="A17" s="10" t="s">
        <v>21</v>
      </c>
      <c r="B17" s="15" t="s">
        <v>50</v>
      </c>
      <c r="C17" s="25" t="s">
        <v>157</v>
      </c>
      <c r="D17" s="57"/>
      <c r="E17" s="25" t="s">
        <v>157</v>
      </c>
      <c r="F17" s="62"/>
      <c r="G17" s="25" t="s">
        <v>157</v>
      </c>
      <c r="H17" s="28"/>
      <c r="I17" s="28" t="s">
        <v>154</v>
      </c>
      <c r="J17" s="28" t="s">
        <v>154</v>
      </c>
      <c r="K17" s="37"/>
      <c r="L17" s="76"/>
      <c r="M17" s="103" t="s">
        <v>158</v>
      </c>
      <c r="N17" s="103" t="s">
        <v>158</v>
      </c>
      <c r="O17" s="121"/>
      <c r="P17" s="121"/>
      <c r="Q17" s="50"/>
      <c r="R17" s="49"/>
      <c r="S17" s="29"/>
      <c r="U17" s="99"/>
      <c r="V17" s="97" t="s">
        <v>172</v>
      </c>
    </row>
    <row r="18" spans="1:24">
      <c r="A18" s="12" t="s">
        <v>22</v>
      </c>
      <c r="B18" s="56" t="s">
        <v>51</v>
      </c>
      <c r="C18" s="25" t="s">
        <v>157</v>
      </c>
      <c r="D18" s="25" t="s">
        <v>157</v>
      </c>
      <c r="E18" s="62"/>
      <c r="F18" s="25" t="s">
        <v>157</v>
      </c>
      <c r="G18" s="25" t="s">
        <v>157</v>
      </c>
      <c r="H18" s="28"/>
      <c r="I18" s="28" t="s">
        <v>154</v>
      </c>
      <c r="J18" s="28" t="s">
        <v>154</v>
      </c>
      <c r="K18" s="37"/>
      <c r="L18" s="125" t="s">
        <v>155</v>
      </c>
      <c r="M18" s="103" t="s">
        <v>158</v>
      </c>
      <c r="N18" s="103"/>
      <c r="O18" s="121"/>
      <c r="P18" s="121"/>
      <c r="Q18" s="50"/>
      <c r="R18" s="48"/>
      <c r="S18" s="29"/>
      <c r="U18" s="119" t="s">
        <v>168</v>
      </c>
      <c r="V18" s="120" t="s">
        <v>173</v>
      </c>
      <c r="W18" s="118"/>
      <c r="X18" s="118"/>
    </row>
    <row r="19" spans="1:24">
      <c r="A19" s="10" t="s">
        <v>23</v>
      </c>
      <c r="B19" s="55" t="s">
        <v>52</v>
      </c>
      <c r="C19" s="62"/>
      <c r="D19" s="25" t="s">
        <v>157</v>
      </c>
      <c r="E19" s="25" t="s">
        <v>157</v>
      </c>
      <c r="F19" s="25" t="s">
        <v>157</v>
      </c>
      <c r="G19" s="62"/>
      <c r="H19" s="37"/>
      <c r="I19" s="28" t="s">
        <v>154</v>
      </c>
      <c r="J19" s="28" t="s">
        <v>154</v>
      </c>
      <c r="K19" s="37"/>
      <c r="L19" s="125" t="s">
        <v>155</v>
      </c>
      <c r="M19" s="76"/>
      <c r="N19" s="103"/>
      <c r="O19" s="121"/>
      <c r="P19" s="121"/>
      <c r="Q19" s="47"/>
      <c r="R19" s="48"/>
      <c r="S19" s="34"/>
      <c r="U19" s="100"/>
      <c r="V19" s="97" t="s">
        <v>174</v>
      </c>
      <c r="W19" s="21"/>
      <c r="X19" s="21"/>
    </row>
    <row r="20" spans="1:24">
      <c r="A20" s="12" t="s">
        <v>24</v>
      </c>
      <c r="B20" s="15" t="s">
        <v>53</v>
      </c>
      <c r="C20" s="25" t="s">
        <v>157</v>
      </c>
      <c r="D20" s="62"/>
      <c r="E20" s="25" t="s">
        <v>157</v>
      </c>
      <c r="F20" s="62"/>
      <c r="G20" s="25" t="s">
        <v>157</v>
      </c>
      <c r="H20" s="37"/>
      <c r="I20" s="28" t="s">
        <v>154</v>
      </c>
      <c r="J20" s="129"/>
      <c r="K20" s="37"/>
      <c r="L20" s="125" t="s">
        <v>155</v>
      </c>
      <c r="M20" s="76"/>
      <c r="N20" s="103" t="s">
        <v>158</v>
      </c>
      <c r="O20" s="121" t="s">
        <v>159</v>
      </c>
      <c r="P20" s="121"/>
      <c r="Q20" s="47"/>
      <c r="R20" s="48"/>
      <c r="S20" s="35"/>
      <c r="V20"/>
    </row>
    <row r="21" spans="1:24">
      <c r="A21" s="10" t="s">
        <v>25</v>
      </c>
      <c r="B21" s="15" t="s">
        <v>47</v>
      </c>
      <c r="C21" s="25" t="s">
        <v>157</v>
      </c>
      <c r="D21" s="25" t="s">
        <v>157</v>
      </c>
      <c r="E21" s="25" t="s">
        <v>157</v>
      </c>
      <c r="F21" s="25" t="s">
        <v>157</v>
      </c>
      <c r="G21" s="25" t="s">
        <v>157</v>
      </c>
      <c r="H21" s="37"/>
      <c r="I21" s="129"/>
      <c r="J21" s="28" t="s">
        <v>154</v>
      </c>
      <c r="K21" s="37"/>
      <c r="L21" s="76"/>
      <c r="M21" s="76"/>
      <c r="N21" s="103" t="s">
        <v>158</v>
      </c>
      <c r="O21" s="121" t="s">
        <v>156</v>
      </c>
      <c r="P21" s="121" t="s">
        <v>156</v>
      </c>
      <c r="Q21" s="51"/>
      <c r="R21" s="49"/>
      <c r="S21" s="36"/>
      <c r="V21"/>
    </row>
    <row r="22" spans="1:24">
      <c r="A22" s="10" t="s">
        <v>26</v>
      </c>
      <c r="B22" s="15" t="s">
        <v>48</v>
      </c>
      <c r="C22" s="25" t="s">
        <v>157</v>
      </c>
      <c r="D22" s="25" t="s">
        <v>157</v>
      </c>
      <c r="E22" s="62"/>
      <c r="F22" s="25" t="s">
        <v>157</v>
      </c>
      <c r="G22" s="25" t="s">
        <v>157</v>
      </c>
      <c r="H22" s="37"/>
      <c r="I22" s="28" t="s">
        <v>154</v>
      </c>
      <c r="J22" s="28" t="s">
        <v>154</v>
      </c>
      <c r="K22" s="37"/>
      <c r="L22" s="76"/>
      <c r="M22" s="103" t="s">
        <v>156</v>
      </c>
      <c r="N22" s="103"/>
      <c r="O22" s="121" t="s">
        <v>159</v>
      </c>
      <c r="P22" s="121"/>
      <c r="Q22" s="47"/>
      <c r="R22" s="48"/>
      <c r="S22" s="35"/>
      <c r="V22"/>
    </row>
    <row r="23" spans="1:24">
      <c r="A23" s="12" t="s">
        <v>27</v>
      </c>
      <c r="B23" s="15" t="s">
        <v>49</v>
      </c>
      <c r="C23" s="25" t="s">
        <v>157</v>
      </c>
      <c r="D23" s="25" t="s">
        <v>157</v>
      </c>
      <c r="E23" s="25" t="s">
        <v>175</v>
      </c>
      <c r="F23" s="25" t="s">
        <v>157</v>
      </c>
      <c r="G23" s="25" t="s">
        <v>157</v>
      </c>
      <c r="H23" s="37"/>
      <c r="I23" s="28" t="s">
        <v>154</v>
      </c>
      <c r="J23" s="28" t="s">
        <v>154</v>
      </c>
      <c r="K23" s="37"/>
      <c r="L23" s="76"/>
      <c r="M23" s="103" t="s">
        <v>156</v>
      </c>
      <c r="N23" s="103"/>
      <c r="O23" s="121"/>
      <c r="P23" s="121"/>
      <c r="Q23" s="47"/>
      <c r="R23" s="49"/>
      <c r="S23" s="29" t="s">
        <v>28</v>
      </c>
      <c r="V23"/>
    </row>
    <row r="24" spans="1:24">
      <c r="A24" s="10" t="s">
        <v>29</v>
      </c>
      <c r="B24" s="15" t="s">
        <v>50</v>
      </c>
      <c r="C24" s="25" t="s">
        <v>157</v>
      </c>
      <c r="D24" s="25" t="s">
        <v>157</v>
      </c>
      <c r="E24" s="57"/>
      <c r="F24" s="62"/>
      <c r="G24" s="25" t="s">
        <v>157</v>
      </c>
      <c r="H24" s="37"/>
      <c r="I24" s="28" t="s">
        <v>154</v>
      </c>
      <c r="J24" s="28" t="s">
        <v>154</v>
      </c>
      <c r="K24" s="37"/>
      <c r="L24" s="125" t="s">
        <v>155</v>
      </c>
      <c r="M24" s="103" t="s">
        <v>158</v>
      </c>
      <c r="N24" s="103"/>
      <c r="O24" s="121" t="s">
        <v>159</v>
      </c>
      <c r="P24" s="121"/>
      <c r="Q24" s="50"/>
      <c r="R24" s="48"/>
      <c r="S24" s="29" t="s">
        <v>30</v>
      </c>
      <c r="V24"/>
    </row>
    <row r="25" spans="1:24">
      <c r="A25" s="11" t="s">
        <v>31</v>
      </c>
      <c r="B25" s="56" t="s">
        <v>51</v>
      </c>
      <c r="C25" s="25" t="s">
        <v>157</v>
      </c>
      <c r="D25" s="62"/>
      <c r="E25" s="57"/>
      <c r="F25" s="25" t="s">
        <v>157</v>
      </c>
      <c r="G25" s="57"/>
      <c r="H25" s="37"/>
      <c r="I25" s="28" t="s">
        <v>154</v>
      </c>
      <c r="J25" s="28" t="s">
        <v>154</v>
      </c>
      <c r="K25" s="37"/>
      <c r="L25" s="125" t="s">
        <v>155</v>
      </c>
      <c r="M25" s="103" t="s">
        <v>158</v>
      </c>
      <c r="N25" s="103"/>
      <c r="O25" s="121" t="s">
        <v>159</v>
      </c>
      <c r="P25" s="121"/>
      <c r="Q25" s="47"/>
      <c r="R25" s="49"/>
      <c r="S25" s="29"/>
      <c r="V25"/>
    </row>
    <row r="26" spans="1:24">
      <c r="A26" s="12" t="s">
        <v>32</v>
      </c>
      <c r="B26" s="55" t="s">
        <v>52</v>
      </c>
      <c r="C26" s="62"/>
      <c r="D26" s="62"/>
      <c r="E26" s="25"/>
      <c r="F26" s="25" t="s">
        <v>157</v>
      </c>
      <c r="G26" s="32" t="s">
        <v>157</v>
      </c>
      <c r="H26" s="37"/>
      <c r="I26" s="129"/>
      <c r="J26" s="28" t="s">
        <v>154</v>
      </c>
      <c r="K26" s="37"/>
      <c r="L26" s="125" t="s">
        <v>155</v>
      </c>
      <c r="M26" s="76"/>
      <c r="N26" s="103"/>
      <c r="O26" s="121" t="s">
        <v>156</v>
      </c>
      <c r="P26" s="121" t="s">
        <v>156</v>
      </c>
      <c r="Q26" s="47"/>
      <c r="R26" s="48"/>
      <c r="S26" s="34"/>
      <c r="V26"/>
    </row>
    <row r="27" spans="1:24">
      <c r="A27" s="10" t="s">
        <v>33</v>
      </c>
      <c r="B27" s="15" t="s">
        <v>53</v>
      </c>
      <c r="C27" s="25" t="s">
        <v>157</v>
      </c>
      <c r="D27" s="25" t="s">
        <v>157</v>
      </c>
      <c r="E27" s="25"/>
      <c r="F27" s="25" t="s">
        <v>157</v>
      </c>
      <c r="G27" s="62"/>
      <c r="H27" s="37"/>
      <c r="I27" s="28" t="s">
        <v>154</v>
      </c>
      <c r="J27" s="129"/>
      <c r="K27" s="37"/>
      <c r="L27" s="125" t="s">
        <v>155</v>
      </c>
      <c r="M27" s="76"/>
      <c r="N27" s="103"/>
      <c r="O27" s="121" t="s">
        <v>160</v>
      </c>
      <c r="P27" s="121"/>
      <c r="Q27" s="47"/>
      <c r="R27" s="48"/>
      <c r="S27" s="35"/>
      <c r="V27"/>
    </row>
    <row r="28" spans="1:24">
      <c r="A28" s="12" t="s">
        <v>34</v>
      </c>
      <c r="B28" s="15" t="s">
        <v>47</v>
      </c>
      <c r="C28" s="25" t="s">
        <v>157</v>
      </c>
      <c r="D28" s="25" t="s">
        <v>157</v>
      </c>
      <c r="E28" s="25"/>
      <c r="F28" s="62"/>
      <c r="G28" s="25" t="s">
        <v>157</v>
      </c>
      <c r="H28" s="37"/>
      <c r="I28" s="28" t="s">
        <v>154</v>
      </c>
      <c r="J28" s="28" t="s">
        <v>154</v>
      </c>
      <c r="K28" s="37"/>
      <c r="L28" s="74"/>
      <c r="M28" s="103" t="s">
        <v>158</v>
      </c>
      <c r="N28" s="76"/>
      <c r="O28" s="121"/>
      <c r="P28" s="121"/>
      <c r="Q28" s="47"/>
      <c r="R28" s="48"/>
      <c r="S28" s="36"/>
      <c r="V28"/>
    </row>
    <row r="29" spans="1:24">
      <c r="A29" s="10" t="s">
        <v>35</v>
      </c>
      <c r="B29" s="15" t="s">
        <v>48</v>
      </c>
      <c r="C29" s="25" t="s">
        <v>157</v>
      </c>
      <c r="D29" s="25" t="s">
        <v>157</v>
      </c>
      <c r="E29" s="25"/>
      <c r="F29" s="25" t="s">
        <v>157</v>
      </c>
      <c r="G29" s="25" t="s">
        <v>157</v>
      </c>
      <c r="H29" s="37"/>
      <c r="I29" s="28" t="s">
        <v>154</v>
      </c>
      <c r="J29" s="28" t="s">
        <v>154</v>
      </c>
      <c r="K29" s="37"/>
      <c r="L29" s="76"/>
      <c r="M29" s="103" t="s">
        <v>158</v>
      </c>
      <c r="N29" s="76"/>
      <c r="O29" s="121"/>
      <c r="P29" s="121"/>
      <c r="Q29" s="47"/>
      <c r="R29" s="49"/>
      <c r="S29" s="35"/>
      <c r="V29"/>
    </row>
    <row r="30" spans="1:24">
      <c r="A30" s="12" t="s">
        <v>36</v>
      </c>
      <c r="B30" s="15" t="s">
        <v>49</v>
      </c>
      <c r="C30" s="25" t="s">
        <v>157</v>
      </c>
      <c r="D30" s="25" t="s">
        <v>157</v>
      </c>
      <c r="E30" s="25"/>
      <c r="F30" s="25" t="s">
        <v>157</v>
      </c>
      <c r="G30" s="62"/>
      <c r="H30" s="37"/>
      <c r="I30" s="129"/>
      <c r="J30" s="28" t="s">
        <v>154</v>
      </c>
      <c r="K30" s="37"/>
      <c r="L30" s="125" t="s">
        <v>155</v>
      </c>
      <c r="M30" s="103" t="s">
        <v>158</v>
      </c>
      <c r="N30" s="103"/>
      <c r="O30" s="121"/>
      <c r="P30" s="121"/>
      <c r="Q30" s="47"/>
      <c r="R30" s="52"/>
      <c r="S30" s="29"/>
      <c r="V30"/>
    </row>
    <row r="31" spans="1:24">
      <c r="A31" s="10" t="s">
        <v>37</v>
      </c>
      <c r="B31" s="15" t="s">
        <v>50</v>
      </c>
      <c r="C31" s="25" t="s">
        <v>157</v>
      </c>
      <c r="D31" s="62" t="s">
        <v>176</v>
      </c>
      <c r="E31" s="25"/>
      <c r="F31" s="62"/>
      <c r="G31" s="25" t="s">
        <v>157</v>
      </c>
      <c r="H31" s="28"/>
      <c r="I31" s="28" t="s">
        <v>154</v>
      </c>
      <c r="J31" s="129"/>
      <c r="K31" s="37"/>
      <c r="L31" s="125" t="s">
        <v>155</v>
      </c>
      <c r="M31" s="103"/>
      <c r="N31" s="103" t="s">
        <v>159</v>
      </c>
      <c r="O31" s="121" t="s">
        <v>160</v>
      </c>
      <c r="P31" s="121"/>
      <c r="Q31" s="50"/>
      <c r="R31" s="49"/>
      <c r="S31" s="29"/>
      <c r="V31"/>
    </row>
    <row r="32" spans="1:24">
      <c r="A32" s="12" t="s">
        <v>38</v>
      </c>
      <c r="B32" s="56" t="s">
        <v>51</v>
      </c>
      <c r="C32" s="62"/>
      <c r="D32" s="25" t="s">
        <v>157</v>
      </c>
      <c r="E32" s="25"/>
      <c r="F32" s="25" t="s">
        <v>157</v>
      </c>
      <c r="G32" s="62" t="s">
        <v>176</v>
      </c>
      <c r="H32" s="37"/>
      <c r="I32" s="28" t="s">
        <v>154</v>
      </c>
      <c r="J32" s="28" t="s">
        <v>154</v>
      </c>
      <c r="K32" s="28"/>
      <c r="L32" s="103" t="s">
        <v>155</v>
      </c>
      <c r="M32" s="103" t="s">
        <v>158</v>
      </c>
      <c r="N32" s="103" t="s">
        <v>158</v>
      </c>
      <c r="O32" s="121"/>
      <c r="P32" s="121"/>
      <c r="Q32" s="47"/>
      <c r="R32" s="48"/>
      <c r="S32" s="29"/>
      <c r="V32"/>
    </row>
    <row r="33" spans="1:22">
      <c r="A33" s="10" t="s">
        <v>39</v>
      </c>
      <c r="B33" s="55" t="s">
        <v>52</v>
      </c>
      <c r="C33" s="62"/>
      <c r="D33" s="25" t="s">
        <v>157</v>
      </c>
      <c r="E33" s="25"/>
      <c r="F33" s="62" t="s">
        <v>176</v>
      </c>
      <c r="G33" s="25" t="s">
        <v>157</v>
      </c>
      <c r="H33" s="28"/>
      <c r="I33" s="28" t="s">
        <v>154</v>
      </c>
      <c r="J33" s="28" t="s">
        <v>154</v>
      </c>
      <c r="K33" s="37"/>
      <c r="L33" s="103" t="s">
        <v>155</v>
      </c>
      <c r="M33" s="76"/>
      <c r="N33" s="103" t="s">
        <v>158</v>
      </c>
      <c r="O33" s="124"/>
      <c r="P33" s="124"/>
      <c r="Q33" s="47"/>
      <c r="R33" s="49"/>
      <c r="S33" s="29"/>
      <c r="V33"/>
    </row>
    <row r="34" spans="1:22">
      <c r="A34" s="11" t="s">
        <v>40</v>
      </c>
      <c r="B34" s="15" t="s">
        <v>53</v>
      </c>
      <c r="C34" s="25" t="s">
        <v>157</v>
      </c>
      <c r="D34" s="25" t="s">
        <v>157</v>
      </c>
      <c r="E34" s="25"/>
      <c r="F34" s="25" t="s">
        <v>157</v>
      </c>
      <c r="G34" s="25" t="s">
        <v>157</v>
      </c>
      <c r="H34" s="37"/>
      <c r="I34" s="129"/>
      <c r="J34" s="28" t="s">
        <v>154</v>
      </c>
      <c r="K34" s="37"/>
      <c r="L34" s="103" t="s">
        <v>155</v>
      </c>
      <c r="M34" s="76"/>
      <c r="N34" s="75"/>
      <c r="O34" s="121" t="s">
        <v>159</v>
      </c>
      <c r="P34" s="121"/>
      <c r="Q34" s="47"/>
      <c r="R34" s="48"/>
      <c r="S34" s="29"/>
      <c r="V34"/>
    </row>
    <row r="35" spans="1:22" ht="14.25" thickBot="1">
      <c r="A35" s="13" t="s">
        <v>41</v>
      </c>
      <c r="B35" s="22" t="s">
        <v>152</v>
      </c>
      <c r="C35" s="114" t="s">
        <v>176</v>
      </c>
      <c r="D35" s="39" t="s">
        <v>157</v>
      </c>
      <c r="E35" s="39"/>
      <c r="F35" s="39" t="s">
        <v>157</v>
      </c>
      <c r="G35" s="39" t="s">
        <v>157</v>
      </c>
      <c r="H35" s="41"/>
      <c r="I35" s="41" t="s">
        <v>154</v>
      </c>
      <c r="J35" s="41" t="s">
        <v>154</v>
      </c>
      <c r="K35" s="41"/>
      <c r="L35" s="130"/>
      <c r="M35" s="73"/>
      <c r="N35" s="73"/>
      <c r="O35" s="86"/>
      <c r="P35" s="86"/>
      <c r="Q35" s="53"/>
      <c r="R35" s="54"/>
      <c r="S35" s="42"/>
      <c r="V35"/>
    </row>
    <row r="36" spans="1:22">
      <c r="A36" s="17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7"/>
      <c r="V36"/>
    </row>
    <row r="37" spans="1:22">
      <c r="A37" s="18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8"/>
      <c r="V37"/>
    </row>
    <row r="38" spans="1:22">
      <c r="A38" s="18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7"/>
      <c r="V38"/>
    </row>
    <row r="39" spans="1:22">
      <c r="A39" s="19"/>
      <c r="B39" s="9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V39"/>
    </row>
  </sheetData>
  <mergeCells count="1">
    <mergeCell ref="V8:W8"/>
  </mergeCells>
  <phoneticPr fontId="12"/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37"/>
  <sheetViews>
    <sheetView topLeftCell="A7" workbookViewId="0">
      <selection activeCell="T9" sqref="T9"/>
    </sheetView>
  </sheetViews>
  <sheetFormatPr defaultRowHeight="13.5"/>
  <cols>
    <col min="1" max="1" width="4.75" style="16" customWidth="1"/>
    <col min="2" max="2" width="4.125" customWidth="1"/>
    <col min="3" max="4" width="3.625" customWidth="1"/>
    <col min="5" max="5" width="3.625" hidden="1" customWidth="1"/>
    <col min="6" max="7" width="3.625" customWidth="1"/>
    <col min="8" max="8" width="3.625" hidden="1" customWidth="1"/>
    <col min="9" max="12" width="3.625" customWidth="1"/>
    <col min="13" max="15" width="3.625" hidden="1" customWidth="1"/>
    <col min="16" max="16" width="14.625" customWidth="1"/>
    <col min="19" max="19" width="9" style="21"/>
  </cols>
  <sheetData>
    <row r="2" spans="1:22">
      <c r="B2" s="69" t="s">
        <v>61</v>
      </c>
    </row>
    <row r="3" spans="1:22" ht="14.25" thickBot="1">
      <c r="C3" t="s">
        <v>187</v>
      </c>
      <c r="D3" t="s">
        <v>188</v>
      </c>
      <c r="E3" t="s">
        <v>185</v>
      </c>
      <c r="F3" t="s">
        <v>185</v>
      </c>
      <c r="G3" t="s">
        <v>185</v>
      </c>
      <c r="H3" t="s">
        <v>185</v>
      </c>
    </row>
    <row r="4" spans="1:22" ht="14.25" thickBot="1">
      <c r="A4" s="2" t="s">
        <v>0</v>
      </c>
      <c r="B4" s="3" t="s">
        <v>1</v>
      </c>
      <c r="C4" s="140" t="s">
        <v>184</v>
      </c>
      <c r="D4" s="140" t="s">
        <v>183</v>
      </c>
      <c r="E4" s="68" t="s">
        <v>3</v>
      </c>
      <c r="F4" s="24" t="s">
        <v>4</v>
      </c>
      <c r="G4" s="24" t="s">
        <v>66</v>
      </c>
      <c r="H4" s="24" t="s">
        <v>109</v>
      </c>
      <c r="I4" s="67" t="s">
        <v>182</v>
      </c>
      <c r="J4" s="67" t="s">
        <v>7</v>
      </c>
      <c r="K4" s="67" t="s">
        <v>181</v>
      </c>
      <c r="L4" s="96" t="s">
        <v>180</v>
      </c>
      <c r="M4" s="43" t="s">
        <v>179</v>
      </c>
      <c r="N4" s="43" t="s">
        <v>178</v>
      </c>
      <c r="O4" s="44" t="s">
        <v>177</v>
      </c>
      <c r="P4" s="5" t="s">
        <v>8</v>
      </c>
      <c r="S4" s="69" t="s">
        <v>162</v>
      </c>
      <c r="T4" s="21"/>
    </row>
    <row r="5" spans="1:22">
      <c r="A5" s="12" t="s">
        <v>9</v>
      </c>
      <c r="B5" s="135" t="s">
        <v>186</v>
      </c>
      <c r="C5" s="141" t="s">
        <v>193</v>
      </c>
      <c r="D5" s="141" t="s">
        <v>193</v>
      </c>
      <c r="E5" s="65"/>
      <c r="F5" s="28" t="s">
        <v>189</v>
      </c>
      <c r="G5" s="28" t="s">
        <v>189</v>
      </c>
      <c r="H5" s="65"/>
      <c r="I5" s="76"/>
      <c r="J5" s="122" t="s">
        <v>195</v>
      </c>
      <c r="K5" s="77"/>
      <c r="L5" s="77"/>
      <c r="M5" s="125"/>
      <c r="N5" s="45"/>
      <c r="O5" s="46"/>
      <c r="P5" s="27"/>
      <c r="S5" t="s">
        <v>235</v>
      </c>
      <c r="T5" s="21"/>
    </row>
    <row r="6" spans="1:22">
      <c r="A6" s="14" t="s">
        <v>10</v>
      </c>
      <c r="B6" s="136" t="s">
        <v>49</v>
      </c>
      <c r="C6" s="141" t="s">
        <v>193</v>
      </c>
      <c r="D6" s="142"/>
      <c r="E6" s="28"/>
      <c r="F6" s="28" t="s">
        <v>189</v>
      </c>
      <c r="G6" s="129"/>
      <c r="H6" s="37"/>
      <c r="I6" s="126" t="s">
        <v>190</v>
      </c>
      <c r="J6" s="74"/>
      <c r="K6" s="74"/>
      <c r="L6" s="125" t="s">
        <v>194</v>
      </c>
      <c r="M6" s="125"/>
      <c r="N6" s="47"/>
      <c r="O6" s="48"/>
      <c r="P6" s="29"/>
      <c r="S6" s="84" t="s">
        <v>163</v>
      </c>
      <c r="T6" s="85" t="s">
        <v>164</v>
      </c>
      <c r="U6" s="84" t="s">
        <v>165</v>
      </c>
      <c r="V6" s="115" t="s">
        <v>166</v>
      </c>
    </row>
    <row r="7" spans="1:22">
      <c r="A7" s="14" t="s">
        <v>11</v>
      </c>
      <c r="B7" s="136" t="s">
        <v>50</v>
      </c>
      <c r="C7" s="143"/>
      <c r="D7" s="144" t="s">
        <v>193</v>
      </c>
      <c r="E7" s="37"/>
      <c r="F7" s="28" t="s">
        <v>189</v>
      </c>
      <c r="G7" s="28" t="s">
        <v>189</v>
      </c>
      <c r="H7" s="28"/>
      <c r="I7" s="76"/>
      <c r="J7" s="125" t="s">
        <v>195</v>
      </c>
      <c r="K7" s="74"/>
      <c r="L7" s="74"/>
      <c r="M7" s="125"/>
      <c r="N7" s="47"/>
      <c r="O7" s="49"/>
      <c r="P7" s="29" t="s">
        <v>198</v>
      </c>
      <c r="S7" s="80" t="s">
        <v>7</v>
      </c>
      <c r="T7" s="79">
        <f>(890*8)*22</f>
        <v>156640</v>
      </c>
      <c r="U7" s="80">
        <f>(620*14)+(940*7)</f>
        <v>15260</v>
      </c>
      <c r="V7" s="116">
        <f>T7+U7</f>
        <v>171900</v>
      </c>
    </row>
    <row r="8" spans="1:22">
      <c r="A8" s="14" t="s">
        <v>12</v>
      </c>
      <c r="B8" s="137" t="s">
        <v>51</v>
      </c>
      <c r="C8" s="141" t="s">
        <v>193</v>
      </c>
      <c r="D8" s="142"/>
      <c r="E8" s="91"/>
      <c r="F8" s="64"/>
      <c r="G8" s="28" t="s">
        <v>189</v>
      </c>
      <c r="H8" s="28"/>
      <c r="I8" s="103" t="s">
        <v>190</v>
      </c>
      <c r="J8" s="125" t="s">
        <v>195</v>
      </c>
      <c r="K8" s="125" t="s">
        <v>194</v>
      </c>
      <c r="L8" s="125" t="s">
        <v>191</v>
      </c>
      <c r="M8" s="125" t="s">
        <v>191</v>
      </c>
      <c r="N8" s="47"/>
      <c r="O8" s="48"/>
      <c r="P8" s="29" t="s">
        <v>197</v>
      </c>
      <c r="S8" s="80" t="s">
        <v>5</v>
      </c>
      <c r="T8" s="377" t="s">
        <v>167</v>
      </c>
      <c r="U8" s="378"/>
      <c r="V8" s="116"/>
    </row>
    <row r="9" spans="1:22">
      <c r="A9" s="14" t="s">
        <v>13</v>
      </c>
      <c r="B9" s="138" t="s">
        <v>52</v>
      </c>
      <c r="C9" s="141" t="s">
        <v>193</v>
      </c>
      <c r="D9" s="141" t="s">
        <v>193</v>
      </c>
      <c r="E9" s="37"/>
      <c r="F9" s="64"/>
      <c r="G9" s="28" t="s">
        <v>189</v>
      </c>
      <c r="H9" s="28"/>
      <c r="I9" s="76"/>
      <c r="J9" s="125" t="s">
        <v>191</v>
      </c>
      <c r="K9" s="125" t="s">
        <v>195</v>
      </c>
      <c r="L9" s="76"/>
      <c r="M9" s="76"/>
      <c r="N9" s="47"/>
      <c r="O9" s="49"/>
      <c r="P9" s="29" t="s">
        <v>197</v>
      </c>
      <c r="S9" s="80" t="s">
        <v>6</v>
      </c>
      <c r="T9" s="81">
        <f>(890*8)*19+(890*6.5)*2</f>
        <v>146850</v>
      </c>
      <c r="U9" s="80">
        <f>(538*17)+(360*3)</f>
        <v>10226</v>
      </c>
      <c r="V9" s="116">
        <f>T9+U9</f>
        <v>157076</v>
      </c>
    </row>
    <row r="10" spans="1:22">
      <c r="A10" s="10" t="s">
        <v>14</v>
      </c>
      <c r="B10" s="136" t="s">
        <v>53</v>
      </c>
      <c r="C10" s="146"/>
      <c r="D10" s="141" t="s">
        <v>193</v>
      </c>
      <c r="E10" s="37"/>
      <c r="F10" s="28" t="s">
        <v>189</v>
      </c>
      <c r="G10" s="129"/>
      <c r="H10" s="28"/>
      <c r="I10" s="103" t="s">
        <v>190</v>
      </c>
      <c r="J10" s="103" t="s">
        <v>195</v>
      </c>
      <c r="K10" s="74"/>
      <c r="L10" s="125" t="s">
        <v>194</v>
      </c>
      <c r="M10" s="125"/>
      <c r="N10" s="50"/>
      <c r="O10" s="49"/>
      <c r="P10" s="33"/>
      <c r="S10" s="80" t="s">
        <v>121</v>
      </c>
      <c r="T10" s="82">
        <f>(890*8)*21+(890*9)</f>
        <v>157530</v>
      </c>
      <c r="U10" s="80">
        <f>(742*17)+(432*4)</f>
        <v>14342</v>
      </c>
      <c r="V10" s="116">
        <f>T10+U10</f>
        <v>171872</v>
      </c>
    </row>
    <row r="11" spans="1:22">
      <c r="A11" s="11" t="s">
        <v>15</v>
      </c>
      <c r="B11" s="136" t="s">
        <v>47</v>
      </c>
      <c r="C11" s="141" t="s">
        <v>193</v>
      </c>
      <c r="D11" s="141" t="s">
        <v>193</v>
      </c>
      <c r="E11" s="37"/>
      <c r="F11" s="28" t="s">
        <v>189</v>
      </c>
      <c r="G11" s="129"/>
      <c r="H11" s="28"/>
      <c r="I11" s="125" t="s">
        <v>190</v>
      </c>
      <c r="J11" s="74"/>
      <c r="K11" s="103" t="s">
        <v>195</v>
      </c>
      <c r="L11" s="125" t="s">
        <v>194</v>
      </c>
      <c r="M11" s="125"/>
      <c r="N11" s="47"/>
      <c r="O11" s="49"/>
      <c r="P11" s="33"/>
      <c r="S11"/>
      <c r="T11" s="21"/>
    </row>
    <row r="12" spans="1:22">
      <c r="A12" s="11" t="s">
        <v>16</v>
      </c>
      <c r="B12" s="136" t="s">
        <v>48</v>
      </c>
      <c r="C12" s="141" t="s">
        <v>193</v>
      </c>
      <c r="D12" s="142"/>
      <c r="E12" s="37"/>
      <c r="F12" s="28" t="s">
        <v>189</v>
      </c>
      <c r="G12" s="28" t="s">
        <v>189</v>
      </c>
      <c r="H12" s="28"/>
      <c r="I12" s="76"/>
      <c r="J12" s="76"/>
      <c r="K12" s="125" t="s">
        <v>195</v>
      </c>
      <c r="L12" s="74"/>
      <c r="M12" s="125"/>
      <c r="N12" s="51"/>
      <c r="O12" s="48"/>
      <c r="P12" s="33"/>
      <c r="S12"/>
      <c r="T12" s="21"/>
    </row>
    <row r="13" spans="1:22">
      <c r="A13" s="11" t="s">
        <v>17</v>
      </c>
      <c r="B13" s="136" t="s">
        <v>49</v>
      </c>
      <c r="C13" s="141" t="s">
        <v>193</v>
      </c>
      <c r="D13" s="141" t="s">
        <v>193</v>
      </c>
      <c r="E13" s="91"/>
      <c r="F13" s="64"/>
      <c r="G13" s="28" t="s">
        <v>189</v>
      </c>
      <c r="H13" s="28"/>
      <c r="I13" s="125" t="s">
        <v>190</v>
      </c>
      <c r="J13" s="76"/>
      <c r="K13" s="125" t="s">
        <v>195</v>
      </c>
      <c r="L13" s="125" t="s">
        <v>195</v>
      </c>
      <c r="M13" s="125"/>
      <c r="N13" s="51"/>
      <c r="O13" s="48"/>
      <c r="P13" s="33" t="s">
        <v>196</v>
      </c>
      <c r="S13" s="83" t="s">
        <v>165</v>
      </c>
      <c r="T13" s="21"/>
    </row>
    <row r="14" spans="1:22">
      <c r="A14" s="12" t="s">
        <v>18</v>
      </c>
      <c r="B14" s="136" t="s">
        <v>50</v>
      </c>
      <c r="C14" s="147"/>
      <c r="D14" s="144" t="s">
        <v>193</v>
      </c>
      <c r="E14" s="37"/>
      <c r="F14" s="64"/>
      <c r="G14" s="28" t="s">
        <v>189</v>
      </c>
      <c r="H14" s="28"/>
      <c r="I14" s="125" t="s">
        <v>190</v>
      </c>
      <c r="J14" s="125" t="s">
        <v>195</v>
      </c>
      <c r="K14" s="74"/>
      <c r="L14" s="103" t="s">
        <v>194</v>
      </c>
      <c r="M14" s="125"/>
      <c r="N14" s="47"/>
      <c r="O14" s="49"/>
      <c r="P14" s="33" t="s">
        <v>197</v>
      </c>
      <c r="S14" s="98" t="s">
        <v>7</v>
      </c>
      <c r="T14" s="21" t="s">
        <v>169</v>
      </c>
    </row>
    <row r="15" spans="1:22">
      <c r="A15" s="14" t="s">
        <v>19</v>
      </c>
      <c r="B15" s="137" t="s">
        <v>51</v>
      </c>
      <c r="C15" s="144" t="s">
        <v>193</v>
      </c>
      <c r="D15" s="142"/>
      <c r="E15" s="37"/>
      <c r="F15" s="28" t="s">
        <v>189</v>
      </c>
      <c r="G15" s="28" t="s">
        <v>189</v>
      </c>
      <c r="H15" s="37"/>
      <c r="I15" s="125" t="s">
        <v>190</v>
      </c>
      <c r="J15" s="125" t="s">
        <v>195</v>
      </c>
      <c r="K15" s="125" t="s">
        <v>194</v>
      </c>
      <c r="L15" s="125" t="s">
        <v>195</v>
      </c>
      <c r="M15" s="125"/>
      <c r="N15" s="47"/>
      <c r="O15" s="49"/>
      <c r="P15" s="33" t="s">
        <v>197</v>
      </c>
      <c r="S15" s="99"/>
      <c r="T15" s="21" t="s">
        <v>170</v>
      </c>
    </row>
    <row r="16" spans="1:22">
      <c r="A16" s="14" t="s">
        <v>20</v>
      </c>
      <c r="B16" s="138" t="s">
        <v>52</v>
      </c>
      <c r="C16" s="144" t="s">
        <v>193</v>
      </c>
      <c r="D16" s="144" t="s">
        <v>193</v>
      </c>
      <c r="E16" s="78"/>
      <c r="F16" s="28" t="s">
        <v>189</v>
      </c>
      <c r="G16" s="28" t="s">
        <v>189</v>
      </c>
      <c r="H16" s="37"/>
      <c r="I16" s="125" t="s">
        <v>190</v>
      </c>
      <c r="J16" s="125"/>
      <c r="K16" s="76"/>
      <c r="L16" s="125" t="s">
        <v>194</v>
      </c>
      <c r="M16" s="125"/>
      <c r="N16" s="47"/>
      <c r="O16" s="49"/>
      <c r="P16" s="33" t="s">
        <v>197</v>
      </c>
      <c r="S16" s="117" t="s">
        <v>6</v>
      </c>
      <c r="T16" s="118" t="s">
        <v>171</v>
      </c>
      <c r="U16" s="118"/>
      <c r="V16" s="118"/>
    </row>
    <row r="17" spans="1:22">
      <c r="A17" s="10" t="s">
        <v>21</v>
      </c>
      <c r="B17" s="136" t="s">
        <v>53</v>
      </c>
      <c r="C17" s="144" t="s">
        <v>193</v>
      </c>
      <c r="D17" s="144" t="s">
        <v>193</v>
      </c>
      <c r="E17" s="28"/>
      <c r="F17" s="28" t="s">
        <v>189</v>
      </c>
      <c r="G17" s="28" t="s">
        <v>189</v>
      </c>
      <c r="H17" s="37"/>
      <c r="I17" s="125" t="s">
        <v>199</v>
      </c>
      <c r="J17" s="125" t="s">
        <v>195</v>
      </c>
      <c r="K17" s="74"/>
      <c r="L17" s="74"/>
      <c r="M17" s="125"/>
      <c r="N17" s="50"/>
      <c r="O17" s="49"/>
      <c r="P17" s="29"/>
      <c r="S17" s="99"/>
      <c r="T17" s="97" t="s">
        <v>172</v>
      </c>
    </row>
    <row r="18" spans="1:22">
      <c r="A18" s="12" t="s">
        <v>22</v>
      </c>
      <c r="B18" s="136" t="s">
        <v>47</v>
      </c>
      <c r="C18" s="147"/>
      <c r="D18" s="144" t="s">
        <v>193</v>
      </c>
      <c r="E18" s="92"/>
      <c r="F18" s="64"/>
      <c r="G18" s="28" t="s">
        <v>189</v>
      </c>
      <c r="H18" s="37"/>
      <c r="I18" s="125" t="s">
        <v>192</v>
      </c>
      <c r="J18" s="74"/>
      <c r="K18" s="125" t="s">
        <v>195</v>
      </c>
      <c r="L18" s="125" t="s">
        <v>194</v>
      </c>
      <c r="M18" s="125"/>
      <c r="N18" s="50"/>
      <c r="O18" s="48"/>
      <c r="P18" s="29"/>
      <c r="S18" s="119" t="s">
        <v>121</v>
      </c>
      <c r="T18" s="120" t="s">
        <v>173</v>
      </c>
      <c r="U18" s="118"/>
      <c r="V18" s="118"/>
    </row>
    <row r="19" spans="1:22">
      <c r="A19" s="10" t="s">
        <v>23</v>
      </c>
      <c r="B19" s="136" t="s">
        <v>48</v>
      </c>
      <c r="C19" s="70" t="s">
        <v>193</v>
      </c>
      <c r="D19" s="70" t="s">
        <v>193</v>
      </c>
      <c r="E19" s="37"/>
      <c r="F19" s="28" t="s">
        <v>189</v>
      </c>
      <c r="G19" s="129"/>
      <c r="H19" s="37"/>
      <c r="I19" s="76"/>
      <c r="J19" s="74"/>
      <c r="K19" s="74"/>
      <c r="L19" s="125" t="s">
        <v>191</v>
      </c>
      <c r="M19" s="125" t="s">
        <v>191</v>
      </c>
      <c r="N19" s="47"/>
      <c r="O19" s="48"/>
      <c r="P19" s="34"/>
      <c r="S19" s="100"/>
      <c r="T19" s="97" t="s">
        <v>174</v>
      </c>
      <c r="U19" s="21"/>
      <c r="V19" s="21"/>
    </row>
    <row r="20" spans="1:22">
      <c r="A20" s="12" t="s">
        <v>24</v>
      </c>
      <c r="B20" s="136" t="s">
        <v>49</v>
      </c>
      <c r="C20" s="70" t="s">
        <v>193</v>
      </c>
      <c r="D20" s="70" t="s">
        <v>200</v>
      </c>
      <c r="E20" s="37"/>
      <c r="F20" s="28" t="s">
        <v>189</v>
      </c>
      <c r="G20" s="129"/>
      <c r="H20" s="37"/>
      <c r="I20" s="76"/>
      <c r="J20" s="74"/>
      <c r="K20" s="125" t="s">
        <v>195</v>
      </c>
      <c r="L20" s="125" t="s">
        <v>191</v>
      </c>
      <c r="M20" s="125" t="s">
        <v>191</v>
      </c>
      <c r="N20" s="47"/>
      <c r="O20" s="48"/>
      <c r="P20" s="35"/>
    </row>
    <row r="21" spans="1:22">
      <c r="A21" s="10" t="s">
        <v>25</v>
      </c>
      <c r="B21" s="136" t="s">
        <v>50</v>
      </c>
      <c r="C21" s="70" t="s">
        <v>193</v>
      </c>
      <c r="D21" s="71"/>
      <c r="E21" s="37"/>
      <c r="F21" s="28" t="s">
        <v>189</v>
      </c>
      <c r="G21" s="28" t="s">
        <v>189</v>
      </c>
      <c r="H21" s="37"/>
      <c r="I21" s="125" t="s">
        <v>199</v>
      </c>
      <c r="J21" s="103" t="s">
        <v>194</v>
      </c>
      <c r="K21" s="74"/>
      <c r="L21" s="74"/>
      <c r="M21" s="125"/>
      <c r="N21" s="51"/>
      <c r="O21" s="49"/>
      <c r="P21" s="35" t="s">
        <v>201</v>
      </c>
    </row>
    <row r="22" spans="1:22">
      <c r="A22" s="10" t="s">
        <v>26</v>
      </c>
      <c r="B22" s="137" t="s">
        <v>51</v>
      </c>
      <c r="C22" s="70" t="s">
        <v>193</v>
      </c>
      <c r="D22" s="70" t="s">
        <v>193</v>
      </c>
      <c r="E22" s="37"/>
      <c r="F22" s="28" t="s">
        <v>189</v>
      </c>
      <c r="G22" s="28" t="s">
        <v>189</v>
      </c>
      <c r="H22" s="37"/>
      <c r="I22" s="125" t="s">
        <v>192</v>
      </c>
      <c r="J22" s="74"/>
      <c r="K22" s="74"/>
      <c r="L22" s="125" t="s">
        <v>195</v>
      </c>
      <c r="M22" s="125"/>
      <c r="N22" s="47"/>
      <c r="O22" s="48"/>
      <c r="P22" s="35" t="s">
        <v>201</v>
      </c>
    </row>
    <row r="23" spans="1:22">
      <c r="A23" s="12" t="s">
        <v>27</v>
      </c>
      <c r="B23" s="138" t="s">
        <v>52</v>
      </c>
      <c r="C23" s="147"/>
      <c r="D23" s="70" t="s">
        <v>193</v>
      </c>
      <c r="E23" s="37"/>
      <c r="F23" s="28" t="s">
        <v>189</v>
      </c>
      <c r="G23" s="28" t="s">
        <v>189</v>
      </c>
      <c r="H23" s="37"/>
      <c r="I23" s="125" t="s">
        <v>192</v>
      </c>
      <c r="J23" s="125" t="s">
        <v>195</v>
      </c>
      <c r="K23" s="74"/>
      <c r="L23" s="125" t="s">
        <v>194</v>
      </c>
      <c r="M23" s="125"/>
      <c r="N23" s="47"/>
      <c r="O23" s="49"/>
      <c r="P23" s="29" t="s">
        <v>28</v>
      </c>
    </row>
    <row r="24" spans="1:22">
      <c r="A24" s="10" t="s">
        <v>29</v>
      </c>
      <c r="B24" s="136" t="s">
        <v>53</v>
      </c>
      <c r="C24" s="142"/>
      <c r="D24" s="70" t="s">
        <v>193</v>
      </c>
      <c r="E24" s="37"/>
      <c r="F24" s="28" t="s">
        <v>189</v>
      </c>
      <c r="G24" s="28" t="s">
        <v>189</v>
      </c>
      <c r="H24" s="37"/>
      <c r="I24" s="125" t="s">
        <v>192</v>
      </c>
      <c r="J24" s="74"/>
      <c r="K24" s="125" t="s">
        <v>195</v>
      </c>
      <c r="L24" s="125" t="s">
        <v>194</v>
      </c>
      <c r="M24" s="125"/>
      <c r="N24" s="50"/>
      <c r="O24" s="48"/>
      <c r="P24" s="29" t="s">
        <v>30</v>
      </c>
    </row>
    <row r="25" spans="1:22">
      <c r="A25" s="11" t="s">
        <v>31</v>
      </c>
      <c r="B25" s="136" t="s">
        <v>47</v>
      </c>
      <c r="C25" s="70" t="s">
        <v>193</v>
      </c>
      <c r="D25" s="70" t="s">
        <v>200</v>
      </c>
      <c r="E25" s="37"/>
      <c r="F25" s="28" t="s">
        <v>189</v>
      </c>
      <c r="G25" s="129"/>
      <c r="H25" s="37"/>
      <c r="I25" s="125" t="s">
        <v>192</v>
      </c>
      <c r="J25" s="125" t="s">
        <v>195</v>
      </c>
      <c r="K25" s="74"/>
      <c r="L25" s="76"/>
      <c r="M25" s="76"/>
      <c r="N25" s="47"/>
      <c r="O25" s="49"/>
      <c r="P25" s="36" t="s">
        <v>201</v>
      </c>
    </row>
    <row r="26" spans="1:22">
      <c r="A26" s="12" t="s">
        <v>32</v>
      </c>
      <c r="B26" s="136" t="s">
        <v>48</v>
      </c>
      <c r="C26" s="70" t="s">
        <v>193</v>
      </c>
      <c r="D26" s="70" t="s">
        <v>200</v>
      </c>
      <c r="E26" s="91"/>
      <c r="F26" s="64"/>
      <c r="G26" s="28" t="s">
        <v>189</v>
      </c>
      <c r="H26" s="37"/>
      <c r="I26" s="76"/>
      <c r="J26" s="103" t="s">
        <v>204</v>
      </c>
      <c r="K26" s="125" t="s">
        <v>194</v>
      </c>
      <c r="L26" s="103" t="s">
        <v>195</v>
      </c>
      <c r="M26" s="125" t="s">
        <v>191</v>
      </c>
      <c r="N26" s="47"/>
      <c r="O26" s="48"/>
      <c r="P26" s="34"/>
    </row>
    <row r="27" spans="1:22">
      <c r="A27" s="10" t="s">
        <v>33</v>
      </c>
      <c r="B27" s="136" t="s">
        <v>49</v>
      </c>
      <c r="C27" s="70" t="s">
        <v>193</v>
      </c>
      <c r="D27" s="70" t="s">
        <v>193</v>
      </c>
      <c r="E27" s="37"/>
      <c r="F27" s="64"/>
      <c r="G27" s="28" t="s">
        <v>189</v>
      </c>
      <c r="H27" s="37"/>
      <c r="I27" s="125" t="s">
        <v>192</v>
      </c>
      <c r="J27" s="125" t="s">
        <v>195</v>
      </c>
      <c r="K27" s="74"/>
      <c r="L27" s="125" t="s">
        <v>195</v>
      </c>
      <c r="M27" s="125"/>
      <c r="N27" s="47"/>
      <c r="O27" s="48"/>
      <c r="P27" s="35" t="s">
        <v>202</v>
      </c>
    </row>
    <row r="28" spans="1:22">
      <c r="A28" s="12" t="s">
        <v>34</v>
      </c>
      <c r="B28" s="136" t="s">
        <v>50</v>
      </c>
      <c r="C28" s="70" t="s">
        <v>193</v>
      </c>
      <c r="D28" s="70" t="s">
        <v>193</v>
      </c>
      <c r="E28" s="37"/>
      <c r="F28" s="28" t="s">
        <v>189</v>
      </c>
      <c r="G28" s="129"/>
      <c r="H28" s="37"/>
      <c r="I28" s="125" t="s">
        <v>192</v>
      </c>
      <c r="J28" s="125" t="s">
        <v>195</v>
      </c>
      <c r="K28" s="103" t="s">
        <v>194</v>
      </c>
      <c r="L28" s="125" t="s">
        <v>195</v>
      </c>
      <c r="M28" s="125"/>
      <c r="N28" s="47"/>
      <c r="O28" s="48"/>
      <c r="P28" s="36" t="s">
        <v>203</v>
      </c>
    </row>
    <row r="29" spans="1:22">
      <c r="A29" s="10" t="s">
        <v>35</v>
      </c>
      <c r="B29" s="137" t="s">
        <v>51</v>
      </c>
      <c r="C29" s="145" t="s">
        <v>200</v>
      </c>
      <c r="D29" s="70" t="s">
        <v>193</v>
      </c>
      <c r="E29" s="37"/>
      <c r="F29" s="28" t="s">
        <v>189</v>
      </c>
      <c r="G29" s="28" t="s">
        <v>189</v>
      </c>
      <c r="H29" s="37"/>
      <c r="I29" s="125" t="s">
        <v>199</v>
      </c>
      <c r="J29" s="74"/>
      <c r="K29" s="125" t="s">
        <v>195</v>
      </c>
      <c r="L29" s="74"/>
      <c r="M29" s="125"/>
      <c r="N29" s="47"/>
      <c r="O29" s="49"/>
      <c r="P29" s="35"/>
    </row>
    <row r="30" spans="1:22">
      <c r="A30" s="12" t="s">
        <v>36</v>
      </c>
      <c r="B30" s="138" t="s">
        <v>52</v>
      </c>
      <c r="C30" s="145" t="s">
        <v>193</v>
      </c>
      <c r="D30" s="142"/>
      <c r="E30" s="37"/>
      <c r="F30" s="28" t="s">
        <v>189</v>
      </c>
      <c r="G30" s="28" t="s">
        <v>189</v>
      </c>
      <c r="H30" s="37"/>
      <c r="I30" s="76"/>
      <c r="J30" s="76"/>
      <c r="K30" s="125" t="s">
        <v>210</v>
      </c>
      <c r="L30" s="125" t="s">
        <v>194</v>
      </c>
      <c r="M30" s="125" t="s">
        <v>191</v>
      </c>
      <c r="N30" s="47"/>
      <c r="O30" s="52"/>
      <c r="P30" s="29"/>
    </row>
    <row r="31" spans="1:22">
      <c r="A31" s="10" t="s">
        <v>37</v>
      </c>
      <c r="B31" s="136" t="s">
        <v>53</v>
      </c>
      <c r="C31" s="147"/>
      <c r="D31" s="70" t="s">
        <v>193</v>
      </c>
      <c r="E31" s="92"/>
      <c r="F31" s="64"/>
      <c r="G31" s="28" t="s">
        <v>189</v>
      </c>
      <c r="H31" s="37"/>
      <c r="I31" s="76"/>
      <c r="J31" s="125" t="s">
        <v>195</v>
      </c>
      <c r="K31" s="103" t="s">
        <v>194</v>
      </c>
      <c r="L31" s="125" t="s">
        <v>191</v>
      </c>
      <c r="M31" s="125" t="s">
        <v>191</v>
      </c>
      <c r="N31" s="50"/>
      <c r="O31" s="49"/>
      <c r="P31" s="29"/>
    </row>
    <row r="32" spans="1:22">
      <c r="A32" s="12" t="s">
        <v>38</v>
      </c>
      <c r="B32" s="136" t="s">
        <v>47</v>
      </c>
      <c r="C32" s="145" t="s">
        <v>200</v>
      </c>
      <c r="D32" s="70" t="s">
        <v>206</v>
      </c>
      <c r="E32" s="37"/>
      <c r="F32" s="28" t="s">
        <v>189</v>
      </c>
      <c r="G32" s="28" t="s">
        <v>189</v>
      </c>
      <c r="H32" s="28"/>
      <c r="I32" s="125" t="s">
        <v>199</v>
      </c>
      <c r="J32" s="74"/>
      <c r="K32" s="74"/>
      <c r="L32" s="103" t="s">
        <v>195</v>
      </c>
      <c r="M32" s="125"/>
      <c r="N32" s="47"/>
      <c r="O32" s="48"/>
      <c r="P32" s="29" t="s">
        <v>205</v>
      </c>
    </row>
    <row r="33" spans="1:16">
      <c r="A33" s="10" t="s">
        <v>39</v>
      </c>
      <c r="B33" s="138" t="s">
        <v>48</v>
      </c>
      <c r="C33" s="70" t="s">
        <v>193</v>
      </c>
      <c r="D33" s="71"/>
      <c r="E33" s="28"/>
      <c r="F33" s="28" t="s">
        <v>189</v>
      </c>
      <c r="G33" s="28" t="s">
        <v>189</v>
      </c>
      <c r="H33" s="37"/>
      <c r="I33" s="76"/>
      <c r="J33" s="125" t="s">
        <v>191</v>
      </c>
      <c r="K33" s="125" t="s">
        <v>195</v>
      </c>
      <c r="L33" s="103" t="s">
        <v>194</v>
      </c>
      <c r="M33" s="76"/>
      <c r="N33" s="47"/>
      <c r="O33" s="49"/>
      <c r="P33" s="29"/>
    </row>
    <row r="34" spans="1:16" ht="14.25" thickBot="1">
      <c r="A34" s="133" t="s">
        <v>40</v>
      </c>
      <c r="B34" s="22" t="s">
        <v>49</v>
      </c>
      <c r="C34" s="72" t="s">
        <v>193</v>
      </c>
      <c r="D34" s="148"/>
      <c r="E34" s="37"/>
      <c r="F34" s="41" t="s">
        <v>189</v>
      </c>
      <c r="G34" s="139"/>
      <c r="H34" s="37"/>
      <c r="I34" s="73" t="s">
        <v>192</v>
      </c>
      <c r="J34" s="73" t="s">
        <v>195</v>
      </c>
      <c r="K34" s="130"/>
      <c r="L34" s="73" t="s">
        <v>194</v>
      </c>
      <c r="M34" s="76"/>
      <c r="N34" s="47"/>
      <c r="O34" s="48"/>
      <c r="P34" s="134"/>
    </row>
    <row r="35" spans="1:16">
      <c r="A35" s="18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8"/>
    </row>
    <row r="36" spans="1:16">
      <c r="A36" s="18" t="s">
        <v>208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7"/>
    </row>
    <row r="37" spans="1:16">
      <c r="A37" s="19" t="s">
        <v>209</v>
      </c>
      <c r="B37" s="9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</sheetData>
  <mergeCells count="1">
    <mergeCell ref="T8:U8"/>
  </mergeCells>
  <phoneticPr fontId="13"/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37"/>
  <sheetViews>
    <sheetView workbookViewId="0">
      <selection activeCell="S10" sqref="S10"/>
    </sheetView>
  </sheetViews>
  <sheetFormatPr defaultRowHeight="13.5"/>
  <cols>
    <col min="1" max="1" width="4.75" style="16" customWidth="1"/>
    <col min="2" max="2" width="4.125" customWidth="1"/>
    <col min="3" max="4" width="3.625" customWidth="1"/>
    <col min="5" max="5" width="3.625" hidden="1" customWidth="1"/>
    <col min="6" max="6" width="3.625" customWidth="1"/>
    <col min="7" max="7" width="3.625" hidden="1" customWidth="1"/>
    <col min="8" max="11" width="3.625" customWidth="1"/>
    <col min="12" max="14" width="3.625" hidden="1" customWidth="1"/>
    <col min="15" max="15" width="14.625" customWidth="1"/>
    <col min="18" max="18" width="9" style="21"/>
  </cols>
  <sheetData>
    <row r="2" spans="1:21">
      <c r="B2" s="69" t="s">
        <v>211</v>
      </c>
    </row>
    <row r="3" spans="1:21" ht="14.25" thickBot="1">
      <c r="C3" t="s">
        <v>55</v>
      </c>
      <c r="D3" t="s">
        <v>55</v>
      </c>
      <c r="E3" t="s">
        <v>67</v>
      </c>
      <c r="F3" t="s">
        <v>67</v>
      </c>
      <c r="G3" t="s">
        <v>67</v>
      </c>
    </row>
    <row r="4" spans="1:21" ht="14.25" thickBot="1">
      <c r="A4" s="2" t="s">
        <v>0</v>
      </c>
      <c r="B4" s="3" t="s">
        <v>1</v>
      </c>
      <c r="C4" s="140" t="s">
        <v>42</v>
      </c>
      <c r="D4" s="140" t="s">
        <v>43</v>
      </c>
      <c r="E4" s="68" t="s">
        <v>3</v>
      </c>
      <c r="F4" s="24" t="s">
        <v>66</v>
      </c>
      <c r="G4" s="24" t="s">
        <v>109</v>
      </c>
      <c r="H4" s="67" t="s">
        <v>214</v>
      </c>
      <c r="I4" s="67" t="s">
        <v>108</v>
      </c>
      <c r="J4" s="67" t="s">
        <v>7</v>
      </c>
      <c r="K4" s="96" t="s">
        <v>6</v>
      </c>
      <c r="L4" s="43" t="s">
        <v>44</v>
      </c>
      <c r="M4" s="43" t="s">
        <v>45</v>
      </c>
      <c r="N4" s="44" t="s">
        <v>46</v>
      </c>
      <c r="O4" s="5" t="s">
        <v>8</v>
      </c>
      <c r="R4" s="69" t="s">
        <v>162</v>
      </c>
      <c r="S4" s="21"/>
    </row>
    <row r="5" spans="1:21">
      <c r="A5" s="12" t="s">
        <v>9</v>
      </c>
      <c r="B5" s="135" t="s">
        <v>212</v>
      </c>
      <c r="C5" s="141" t="s">
        <v>221</v>
      </c>
      <c r="D5" s="141" t="s">
        <v>221</v>
      </c>
      <c r="E5" s="65"/>
      <c r="F5" s="28" t="s">
        <v>215</v>
      </c>
      <c r="G5" s="65"/>
      <c r="H5" s="122" t="s">
        <v>216</v>
      </c>
      <c r="I5" s="122" t="s">
        <v>219</v>
      </c>
      <c r="J5" s="122" t="s">
        <v>223</v>
      </c>
      <c r="K5" s="76"/>
      <c r="L5" s="125"/>
      <c r="M5" s="45"/>
      <c r="N5" s="46"/>
      <c r="O5" s="27"/>
      <c r="R5" t="s">
        <v>257</v>
      </c>
      <c r="S5" s="21"/>
    </row>
    <row r="6" spans="1:21">
      <c r="A6" s="14" t="s">
        <v>10</v>
      </c>
      <c r="B6" s="137" t="s">
        <v>51</v>
      </c>
      <c r="C6" s="155"/>
      <c r="D6" s="70" t="s">
        <v>222</v>
      </c>
      <c r="E6" s="28"/>
      <c r="F6" s="28" t="s">
        <v>215</v>
      </c>
      <c r="G6" s="37"/>
      <c r="H6" s="125" t="s">
        <v>216</v>
      </c>
      <c r="I6" s="76"/>
      <c r="J6" s="103" t="s">
        <v>223</v>
      </c>
      <c r="K6" s="103" t="s">
        <v>219</v>
      </c>
      <c r="L6" s="125"/>
      <c r="M6" s="47"/>
      <c r="N6" s="48"/>
      <c r="O6" s="29"/>
      <c r="R6" s="84" t="s">
        <v>163</v>
      </c>
      <c r="S6" s="85" t="s">
        <v>164</v>
      </c>
      <c r="T6" s="84" t="s">
        <v>165</v>
      </c>
      <c r="U6" s="115" t="s">
        <v>166</v>
      </c>
    </row>
    <row r="7" spans="1:21">
      <c r="A7" s="14" t="s">
        <v>11</v>
      </c>
      <c r="B7" s="138" t="s">
        <v>52</v>
      </c>
      <c r="C7" s="153" t="s">
        <v>221</v>
      </c>
      <c r="D7" s="144" t="s">
        <v>221</v>
      </c>
      <c r="E7" s="37"/>
      <c r="F7" s="28" t="s">
        <v>215</v>
      </c>
      <c r="G7" s="28"/>
      <c r="H7" s="76"/>
      <c r="I7" s="76"/>
      <c r="J7" s="76"/>
      <c r="K7" s="103" t="s">
        <v>219</v>
      </c>
      <c r="L7" s="125"/>
      <c r="M7" s="47"/>
      <c r="N7" s="49"/>
      <c r="O7" s="29" t="s">
        <v>228</v>
      </c>
      <c r="R7" s="80" t="s">
        <v>7</v>
      </c>
      <c r="S7" s="79">
        <f>(890*8)*20</f>
        <v>142400</v>
      </c>
      <c r="T7" s="80">
        <f>(620*7)+(940*13)</f>
        <v>16560</v>
      </c>
      <c r="U7" s="116">
        <f>S7+T7</f>
        <v>158960</v>
      </c>
    </row>
    <row r="8" spans="1:21">
      <c r="A8" s="14" t="s">
        <v>12</v>
      </c>
      <c r="B8" s="138" t="s">
        <v>53</v>
      </c>
      <c r="C8" s="141" t="s">
        <v>218</v>
      </c>
      <c r="D8" s="70" t="s">
        <v>221</v>
      </c>
      <c r="E8" s="91"/>
      <c r="F8" s="28" t="s">
        <v>215</v>
      </c>
      <c r="G8" s="28"/>
      <c r="H8" s="76"/>
      <c r="I8" s="103" t="s">
        <v>219</v>
      </c>
      <c r="J8" s="103" t="s">
        <v>191</v>
      </c>
      <c r="K8" s="103" t="s">
        <v>225</v>
      </c>
      <c r="L8" s="125" t="s">
        <v>191</v>
      </c>
      <c r="M8" s="47"/>
      <c r="N8" s="48"/>
      <c r="O8" s="29"/>
      <c r="R8" s="80" t="s">
        <v>5</v>
      </c>
      <c r="S8" s="377" t="s">
        <v>167</v>
      </c>
      <c r="T8" s="378"/>
      <c r="U8" s="116"/>
    </row>
    <row r="9" spans="1:21">
      <c r="A9" s="14" t="s">
        <v>13</v>
      </c>
      <c r="B9" s="138" t="s">
        <v>47</v>
      </c>
      <c r="C9" s="141" t="s">
        <v>221</v>
      </c>
      <c r="D9" s="143"/>
      <c r="E9" s="37"/>
      <c r="F9" s="28" t="s">
        <v>215</v>
      </c>
      <c r="G9" s="28"/>
      <c r="H9" s="125" t="s">
        <v>216</v>
      </c>
      <c r="I9" s="76"/>
      <c r="J9" s="103" t="s">
        <v>223</v>
      </c>
      <c r="K9" s="103" t="s">
        <v>219</v>
      </c>
      <c r="L9" s="76"/>
      <c r="M9" s="47"/>
      <c r="N9" s="49"/>
      <c r="O9" s="29"/>
      <c r="R9" s="80" t="s">
        <v>6</v>
      </c>
      <c r="S9" s="81">
        <f>(890*8)*18+(890*6)*1</f>
        <v>133500</v>
      </c>
      <c r="T9" s="80">
        <f>(538*18)+(360*1)</f>
        <v>10044</v>
      </c>
      <c r="U9" s="116">
        <f>S9+T9</f>
        <v>143544</v>
      </c>
    </row>
    <row r="10" spans="1:21">
      <c r="A10" s="10" t="s">
        <v>14</v>
      </c>
      <c r="B10" s="138" t="s">
        <v>48</v>
      </c>
      <c r="C10" s="145" t="s">
        <v>221</v>
      </c>
      <c r="D10" s="141" t="s">
        <v>221</v>
      </c>
      <c r="E10" s="37"/>
      <c r="F10" s="28" t="s">
        <v>215</v>
      </c>
      <c r="G10" s="28"/>
      <c r="H10" s="76"/>
      <c r="I10" s="103" t="s">
        <v>219</v>
      </c>
      <c r="J10" s="103" t="s">
        <v>191</v>
      </c>
      <c r="K10" s="74"/>
      <c r="L10" s="125"/>
      <c r="M10" s="50"/>
      <c r="N10" s="49"/>
      <c r="O10" s="33"/>
      <c r="R10" s="80" t="s">
        <v>121</v>
      </c>
      <c r="S10" s="82">
        <f>(890*8)*21</f>
        <v>149520</v>
      </c>
      <c r="T10" s="80">
        <f>(742*16)+(432*5)</f>
        <v>14032</v>
      </c>
      <c r="U10" s="116">
        <f>S10+T10</f>
        <v>163552</v>
      </c>
    </row>
    <row r="11" spans="1:21">
      <c r="A11" s="11" t="s">
        <v>15</v>
      </c>
      <c r="B11" s="136" t="s">
        <v>49</v>
      </c>
      <c r="C11" s="153" t="s">
        <v>229</v>
      </c>
      <c r="D11" s="141" t="s">
        <v>221</v>
      </c>
      <c r="E11" s="37"/>
      <c r="F11" s="63"/>
      <c r="G11" s="28"/>
      <c r="H11" s="125" t="s">
        <v>216</v>
      </c>
      <c r="I11" s="74"/>
      <c r="J11" s="103" t="s">
        <v>219</v>
      </c>
      <c r="K11" s="103" t="s">
        <v>225</v>
      </c>
      <c r="L11" s="125"/>
      <c r="M11" s="47"/>
      <c r="N11" s="49"/>
      <c r="O11" s="33"/>
      <c r="R11"/>
      <c r="S11" s="21"/>
    </row>
    <row r="12" spans="1:21">
      <c r="A12" s="11" t="s">
        <v>16</v>
      </c>
      <c r="B12" s="136" t="s">
        <v>50</v>
      </c>
      <c r="C12" s="141" t="s">
        <v>221</v>
      </c>
      <c r="D12" s="71"/>
      <c r="E12" s="37"/>
      <c r="F12" s="63"/>
      <c r="G12" s="28"/>
      <c r="H12" s="125" t="s">
        <v>216</v>
      </c>
      <c r="I12" s="103" t="s">
        <v>233</v>
      </c>
      <c r="J12" s="74"/>
      <c r="K12" s="103" t="s">
        <v>225</v>
      </c>
      <c r="L12" s="125"/>
      <c r="M12" s="51"/>
      <c r="N12" s="48"/>
      <c r="O12" s="33"/>
      <c r="R12"/>
      <c r="S12" s="21"/>
    </row>
    <row r="13" spans="1:21">
      <c r="A13" s="11" t="s">
        <v>17</v>
      </c>
      <c r="B13" s="137" t="s">
        <v>51</v>
      </c>
      <c r="C13" s="141" t="s">
        <v>220</v>
      </c>
      <c r="D13" s="141" t="s">
        <v>218</v>
      </c>
      <c r="E13" s="91"/>
      <c r="F13" s="28" t="s">
        <v>215</v>
      </c>
      <c r="G13" s="28"/>
      <c r="H13" s="125" t="s">
        <v>217</v>
      </c>
      <c r="I13" s="103" t="s">
        <v>220</v>
      </c>
      <c r="J13" s="103" t="s">
        <v>219</v>
      </c>
      <c r="K13" s="103" t="s">
        <v>220</v>
      </c>
      <c r="L13" s="125"/>
      <c r="M13" s="51"/>
      <c r="N13" s="48"/>
      <c r="O13" s="33" t="s">
        <v>224</v>
      </c>
      <c r="R13" s="83" t="s">
        <v>165</v>
      </c>
      <c r="S13" s="21"/>
    </row>
    <row r="14" spans="1:21">
      <c r="A14" s="12" t="s">
        <v>18</v>
      </c>
      <c r="B14" s="138" t="s">
        <v>52</v>
      </c>
      <c r="C14" s="145" t="s">
        <v>222</v>
      </c>
      <c r="D14" s="143"/>
      <c r="E14" s="37"/>
      <c r="F14" s="28" t="s">
        <v>215</v>
      </c>
      <c r="G14" s="28"/>
      <c r="H14" s="125" t="s">
        <v>216</v>
      </c>
      <c r="I14" s="103" t="s">
        <v>223</v>
      </c>
      <c r="J14" s="76"/>
      <c r="K14" s="103" t="s">
        <v>219</v>
      </c>
      <c r="L14" s="125"/>
      <c r="M14" s="47"/>
      <c r="N14" s="49"/>
      <c r="O14" s="33"/>
      <c r="R14" s="98" t="s">
        <v>7</v>
      </c>
      <c r="S14" s="21" t="s">
        <v>169</v>
      </c>
    </row>
    <row r="15" spans="1:21">
      <c r="A15" s="14" t="s">
        <v>19</v>
      </c>
      <c r="B15" s="136" t="s">
        <v>53</v>
      </c>
      <c r="C15" s="144" t="s">
        <v>222</v>
      </c>
      <c r="D15" s="70" t="s">
        <v>221</v>
      </c>
      <c r="E15" s="37"/>
      <c r="F15" s="63"/>
      <c r="G15" s="37"/>
      <c r="H15" s="125" t="s">
        <v>216</v>
      </c>
      <c r="I15" s="103" t="s">
        <v>191</v>
      </c>
      <c r="J15" s="76"/>
      <c r="K15" s="103" t="s">
        <v>219</v>
      </c>
      <c r="L15" s="125"/>
      <c r="M15" s="47"/>
      <c r="N15" s="49"/>
      <c r="O15" s="33"/>
      <c r="R15" s="99"/>
      <c r="S15" s="21" t="s">
        <v>170</v>
      </c>
    </row>
    <row r="16" spans="1:21">
      <c r="A16" s="14" t="s">
        <v>20</v>
      </c>
      <c r="B16" s="136" t="s">
        <v>47</v>
      </c>
      <c r="C16" s="155"/>
      <c r="D16" s="144" t="s">
        <v>221</v>
      </c>
      <c r="E16" s="78"/>
      <c r="F16" s="63"/>
      <c r="G16" s="37"/>
      <c r="H16" s="125" t="s">
        <v>216</v>
      </c>
      <c r="I16" s="103" t="s">
        <v>191</v>
      </c>
      <c r="J16" s="103" t="s">
        <v>223</v>
      </c>
      <c r="K16" s="103" t="s">
        <v>219</v>
      </c>
      <c r="L16" s="125"/>
      <c r="M16" s="47"/>
      <c r="N16" s="49"/>
      <c r="O16" s="33"/>
      <c r="R16" s="117" t="s">
        <v>6</v>
      </c>
      <c r="S16" s="118" t="s">
        <v>171</v>
      </c>
      <c r="T16" s="118"/>
      <c r="U16" s="118"/>
    </row>
    <row r="17" spans="1:21">
      <c r="A17" s="10" t="s">
        <v>21</v>
      </c>
      <c r="B17" s="136" t="s">
        <v>48</v>
      </c>
      <c r="C17" s="144" t="s">
        <v>221</v>
      </c>
      <c r="D17" s="144" t="s">
        <v>221</v>
      </c>
      <c r="E17" s="28"/>
      <c r="F17" s="28" t="s">
        <v>215</v>
      </c>
      <c r="G17" s="37"/>
      <c r="H17" s="76"/>
      <c r="I17" s="74"/>
      <c r="J17" s="103" t="s">
        <v>191</v>
      </c>
      <c r="K17" s="103" t="s">
        <v>219</v>
      </c>
      <c r="L17" s="125"/>
      <c r="M17" s="50"/>
      <c r="N17" s="49"/>
      <c r="O17" s="29"/>
      <c r="R17" s="99"/>
      <c r="S17" s="97" t="s">
        <v>172</v>
      </c>
    </row>
    <row r="18" spans="1:21">
      <c r="A18" s="12" t="s">
        <v>22</v>
      </c>
      <c r="B18" s="136" t="s">
        <v>49</v>
      </c>
      <c r="C18" s="145" t="s">
        <v>221</v>
      </c>
      <c r="D18" s="144" t="s">
        <v>234</v>
      </c>
      <c r="E18" s="92"/>
      <c r="F18" s="28" t="s">
        <v>54</v>
      </c>
      <c r="G18" s="37"/>
      <c r="H18" s="125" t="s">
        <v>216</v>
      </c>
      <c r="I18" s="103" t="s">
        <v>223</v>
      </c>
      <c r="J18" s="103" t="s">
        <v>234</v>
      </c>
      <c r="K18" s="74"/>
      <c r="L18" s="125"/>
      <c r="M18" s="50"/>
      <c r="N18" s="48"/>
      <c r="O18" s="29"/>
      <c r="R18" s="119" t="s">
        <v>121</v>
      </c>
      <c r="S18" s="120" t="s">
        <v>173</v>
      </c>
      <c r="T18" s="118"/>
      <c r="U18" s="118"/>
    </row>
    <row r="19" spans="1:21">
      <c r="A19" s="10" t="s">
        <v>23</v>
      </c>
      <c r="B19" s="136" t="s">
        <v>50</v>
      </c>
      <c r="C19" s="70" t="s">
        <v>221</v>
      </c>
      <c r="D19" s="70" t="s">
        <v>221</v>
      </c>
      <c r="E19" s="37"/>
      <c r="F19" s="28" t="s">
        <v>215</v>
      </c>
      <c r="G19" s="37"/>
      <c r="H19" s="76"/>
      <c r="I19" s="103" t="s">
        <v>191</v>
      </c>
      <c r="J19" s="103" t="s">
        <v>223</v>
      </c>
      <c r="K19" s="74"/>
      <c r="L19" s="125" t="s">
        <v>191</v>
      </c>
      <c r="M19" s="47"/>
      <c r="N19" s="48"/>
      <c r="O19" s="34"/>
      <c r="R19" s="100"/>
      <c r="S19" s="97" t="s">
        <v>174</v>
      </c>
      <c r="T19" s="21"/>
      <c r="U19" s="21"/>
    </row>
    <row r="20" spans="1:21">
      <c r="A20" s="12" t="s">
        <v>24</v>
      </c>
      <c r="B20" s="137" t="s">
        <v>51</v>
      </c>
      <c r="C20" s="70" t="s">
        <v>229</v>
      </c>
      <c r="D20" s="142"/>
      <c r="E20" s="37"/>
      <c r="F20" s="63"/>
      <c r="G20" s="37"/>
      <c r="H20" s="125" t="s">
        <v>216</v>
      </c>
      <c r="I20" s="103" t="s">
        <v>223</v>
      </c>
      <c r="J20" s="103" t="s">
        <v>191</v>
      </c>
      <c r="K20" s="103" t="s">
        <v>219</v>
      </c>
      <c r="L20" s="125" t="s">
        <v>191</v>
      </c>
      <c r="M20" s="47"/>
      <c r="N20" s="48"/>
      <c r="O20" s="35"/>
    </row>
    <row r="21" spans="1:21">
      <c r="A21" s="10" t="s">
        <v>25</v>
      </c>
      <c r="B21" s="138" t="s">
        <v>52</v>
      </c>
      <c r="C21" s="147"/>
      <c r="D21" s="70" t="s">
        <v>230</v>
      </c>
      <c r="E21" s="37"/>
      <c r="F21" s="28" t="s">
        <v>215</v>
      </c>
      <c r="G21" s="37"/>
      <c r="H21" s="125" t="s">
        <v>216</v>
      </c>
      <c r="I21" s="103" t="s">
        <v>223</v>
      </c>
      <c r="J21" s="74"/>
      <c r="K21" s="103" t="s">
        <v>219</v>
      </c>
      <c r="L21" s="125"/>
      <c r="M21" s="51"/>
      <c r="N21" s="49"/>
      <c r="O21" s="35"/>
    </row>
    <row r="22" spans="1:21">
      <c r="A22" s="10" t="s">
        <v>26</v>
      </c>
      <c r="B22" s="136" t="s">
        <v>53</v>
      </c>
      <c r="C22" s="154"/>
      <c r="D22" s="70" t="s">
        <v>229</v>
      </c>
      <c r="E22" s="37"/>
      <c r="F22" s="28" t="s">
        <v>215</v>
      </c>
      <c r="G22" s="37"/>
      <c r="H22" s="125" t="s">
        <v>216</v>
      </c>
      <c r="I22" s="74"/>
      <c r="J22" s="103" t="s">
        <v>223</v>
      </c>
      <c r="K22" s="103" t="s">
        <v>219</v>
      </c>
      <c r="L22" s="125"/>
      <c r="M22" s="47"/>
      <c r="N22" s="48"/>
      <c r="O22" s="35"/>
    </row>
    <row r="23" spans="1:21">
      <c r="A23" s="12" t="s">
        <v>27</v>
      </c>
      <c r="B23" s="136" t="s">
        <v>47</v>
      </c>
      <c r="C23" s="145" t="s">
        <v>221</v>
      </c>
      <c r="D23" s="142"/>
      <c r="E23" s="37"/>
      <c r="F23" s="28" t="s">
        <v>215</v>
      </c>
      <c r="G23" s="37"/>
      <c r="H23" s="125" t="s">
        <v>216</v>
      </c>
      <c r="I23" s="103" t="s">
        <v>219</v>
      </c>
      <c r="J23" s="103" t="s">
        <v>199</v>
      </c>
      <c r="K23" s="74"/>
      <c r="L23" s="125"/>
      <c r="M23" s="47"/>
      <c r="N23" s="49"/>
      <c r="O23" s="35" t="s">
        <v>232</v>
      </c>
    </row>
    <row r="24" spans="1:21">
      <c r="A24" s="10" t="s">
        <v>29</v>
      </c>
      <c r="B24" s="136" t="s">
        <v>48</v>
      </c>
      <c r="C24" s="145" t="s">
        <v>221</v>
      </c>
      <c r="D24" s="142"/>
      <c r="E24" s="37"/>
      <c r="F24" s="28" t="s">
        <v>215</v>
      </c>
      <c r="G24" s="37"/>
      <c r="H24" s="76"/>
      <c r="I24" s="103" t="s">
        <v>223</v>
      </c>
      <c r="J24" s="103" t="s">
        <v>191</v>
      </c>
      <c r="K24" s="156" t="s">
        <v>236</v>
      </c>
      <c r="L24" s="125"/>
      <c r="M24" s="50"/>
      <c r="N24" s="48"/>
      <c r="O24" s="35" t="s">
        <v>227</v>
      </c>
    </row>
    <row r="25" spans="1:21">
      <c r="A25" s="11" t="s">
        <v>31</v>
      </c>
      <c r="B25" s="136" t="s">
        <v>49</v>
      </c>
      <c r="C25" s="147"/>
      <c r="D25" s="70" t="s">
        <v>221</v>
      </c>
      <c r="E25" s="37"/>
      <c r="F25" s="28" t="s">
        <v>215</v>
      </c>
      <c r="G25" s="37"/>
      <c r="H25" s="125" t="s">
        <v>216</v>
      </c>
      <c r="I25" s="103" t="s">
        <v>223</v>
      </c>
      <c r="J25" s="74"/>
      <c r="K25" s="103" t="s">
        <v>219</v>
      </c>
      <c r="L25" s="76"/>
      <c r="M25" s="47"/>
      <c r="N25" s="49"/>
      <c r="O25" s="35"/>
    </row>
    <row r="26" spans="1:21">
      <c r="A26" s="12" t="s">
        <v>32</v>
      </c>
      <c r="B26" s="136" t="s">
        <v>50</v>
      </c>
      <c r="C26" s="70" t="s">
        <v>221</v>
      </c>
      <c r="D26" s="70" t="s">
        <v>221</v>
      </c>
      <c r="E26" s="91"/>
      <c r="F26" s="63"/>
      <c r="G26" s="37"/>
      <c r="H26" s="125" t="s">
        <v>216</v>
      </c>
      <c r="I26" s="103" t="s">
        <v>219</v>
      </c>
      <c r="J26" s="103" t="s">
        <v>191</v>
      </c>
      <c r="K26" s="74"/>
      <c r="L26" s="125" t="s">
        <v>191</v>
      </c>
      <c r="M26" s="47"/>
      <c r="N26" s="48"/>
      <c r="O26" s="35"/>
    </row>
    <row r="27" spans="1:21">
      <c r="A27" s="10" t="s">
        <v>33</v>
      </c>
      <c r="B27" s="137" t="s">
        <v>51</v>
      </c>
      <c r="C27" s="70" t="s">
        <v>221</v>
      </c>
      <c r="D27" s="70" t="s">
        <v>221</v>
      </c>
      <c r="E27" s="37"/>
      <c r="F27" s="64"/>
      <c r="G27" s="37"/>
      <c r="H27" s="125" t="s">
        <v>216</v>
      </c>
      <c r="I27" s="76"/>
      <c r="J27" s="103" t="s">
        <v>219</v>
      </c>
      <c r="K27" s="103" t="s">
        <v>225</v>
      </c>
      <c r="L27" s="125"/>
      <c r="M27" s="47"/>
      <c r="N27" s="48"/>
      <c r="O27" s="35"/>
    </row>
    <row r="28" spans="1:21">
      <c r="A28" s="12" t="s">
        <v>34</v>
      </c>
      <c r="B28" s="138" t="s">
        <v>52</v>
      </c>
      <c r="C28" s="70" t="s">
        <v>221</v>
      </c>
      <c r="D28" s="142"/>
      <c r="E28" s="37"/>
      <c r="F28" s="28" t="s">
        <v>215</v>
      </c>
      <c r="G28" s="37"/>
      <c r="H28" s="125" t="s">
        <v>216</v>
      </c>
      <c r="I28" s="103" t="s">
        <v>219</v>
      </c>
      <c r="J28" s="103" t="s">
        <v>223</v>
      </c>
      <c r="K28" s="74"/>
      <c r="L28" s="125"/>
      <c r="M28" s="47"/>
      <c r="N28" s="48"/>
      <c r="O28" s="35"/>
    </row>
    <row r="29" spans="1:21">
      <c r="A29" s="10" t="s">
        <v>35</v>
      </c>
      <c r="B29" s="136" t="s">
        <v>53</v>
      </c>
      <c r="C29" s="147"/>
      <c r="D29" s="70" t="s">
        <v>222</v>
      </c>
      <c r="E29" s="37"/>
      <c r="F29" s="28" t="s">
        <v>215</v>
      </c>
      <c r="G29" s="37"/>
      <c r="H29" s="125" t="s">
        <v>216</v>
      </c>
      <c r="I29" s="103" t="s">
        <v>223</v>
      </c>
      <c r="J29" s="74"/>
      <c r="K29" s="103" t="s">
        <v>219</v>
      </c>
      <c r="L29" s="125"/>
      <c r="M29" s="47"/>
      <c r="N29" s="49"/>
      <c r="O29" s="35"/>
    </row>
    <row r="30" spans="1:21">
      <c r="A30" s="12" t="s">
        <v>36</v>
      </c>
      <c r="B30" s="136" t="s">
        <v>47</v>
      </c>
      <c r="C30" s="147"/>
      <c r="D30" s="70" t="s">
        <v>222</v>
      </c>
      <c r="E30" s="37"/>
      <c r="F30" s="28" t="s">
        <v>215</v>
      </c>
      <c r="G30" s="37"/>
      <c r="H30" s="125" t="s">
        <v>216</v>
      </c>
      <c r="I30" s="103" t="s">
        <v>223</v>
      </c>
      <c r="J30" s="76"/>
      <c r="K30" s="103" t="s">
        <v>219</v>
      </c>
      <c r="L30" s="125" t="s">
        <v>191</v>
      </c>
      <c r="M30" s="47"/>
      <c r="N30" s="52"/>
      <c r="O30" s="29" t="s">
        <v>226</v>
      </c>
    </row>
    <row r="31" spans="1:21">
      <c r="A31" s="10" t="s">
        <v>37</v>
      </c>
      <c r="B31" s="136" t="s">
        <v>48</v>
      </c>
      <c r="C31" s="145" t="s">
        <v>231</v>
      </c>
      <c r="D31" s="71"/>
      <c r="E31" s="92"/>
      <c r="F31" s="28" t="s">
        <v>215</v>
      </c>
      <c r="G31" s="37"/>
      <c r="H31" s="76"/>
      <c r="I31" s="103" t="s">
        <v>191</v>
      </c>
      <c r="J31" s="103" t="s">
        <v>223</v>
      </c>
      <c r="K31" s="103" t="s">
        <v>219</v>
      </c>
      <c r="L31" s="125" t="s">
        <v>191</v>
      </c>
      <c r="M31" s="50"/>
      <c r="N31" s="49"/>
      <c r="O31" s="35" t="s">
        <v>227</v>
      </c>
    </row>
    <row r="32" spans="1:21">
      <c r="A32" s="12" t="s">
        <v>38</v>
      </c>
      <c r="B32" s="136" t="s">
        <v>49</v>
      </c>
      <c r="C32" s="145" t="s">
        <v>221</v>
      </c>
      <c r="D32" s="70" t="s">
        <v>221</v>
      </c>
      <c r="E32" s="37"/>
      <c r="F32" s="63"/>
      <c r="G32" s="28"/>
      <c r="H32" s="103" t="s">
        <v>216</v>
      </c>
      <c r="I32" s="103" t="s">
        <v>191</v>
      </c>
      <c r="J32" s="103" t="s">
        <v>219</v>
      </c>
      <c r="K32" s="74"/>
      <c r="L32" s="125"/>
      <c r="M32" s="47"/>
      <c r="N32" s="48"/>
      <c r="O32" s="35" t="s">
        <v>227</v>
      </c>
    </row>
    <row r="33" spans="1:15">
      <c r="A33" s="10" t="s">
        <v>39</v>
      </c>
      <c r="B33" s="136" t="s">
        <v>50</v>
      </c>
      <c r="C33" s="147"/>
      <c r="D33" s="70" t="s">
        <v>221</v>
      </c>
      <c r="E33" s="28"/>
      <c r="F33" s="28" t="s">
        <v>215</v>
      </c>
      <c r="G33" s="37"/>
      <c r="H33" s="103" t="s">
        <v>216</v>
      </c>
      <c r="I33" s="76"/>
      <c r="J33" s="103" t="s">
        <v>223</v>
      </c>
      <c r="K33" s="103" t="s">
        <v>219</v>
      </c>
      <c r="L33" s="76"/>
      <c r="M33" s="47"/>
      <c r="N33" s="49"/>
      <c r="O33" s="35" t="s">
        <v>227</v>
      </c>
    </row>
    <row r="34" spans="1:15">
      <c r="A34" s="10" t="s">
        <v>40</v>
      </c>
      <c r="B34" s="152" t="s">
        <v>51</v>
      </c>
      <c r="C34" s="147"/>
      <c r="D34" s="70" t="s">
        <v>221</v>
      </c>
      <c r="E34" s="37"/>
      <c r="F34" s="28" t="s">
        <v>215</v>
      </c>
      <c r="G34" s="37"/>
      <c r="H34" s="103" t="s">
        <v>216</v>
      </c>
      <c r="I34" s="103" t="s">
        <v>223</v>
      </c>
      <c r="J34" s="103" t="s">
        <v>191</v>
      </c>
      <c r="K34" s="103" t="s">
        <v>219</v>
      </c>
      <c r="L34" s="76"/>
      <c r="M34" s="47"/>
      <c r="N34" s="48"/>
      <c r="O34" s="33"/>
    </row>
    <row r="35" spans="1:15" ht="14.25" thickBot="1">
      <c r="A35" s="13" t="s">
        <v>41</v>
      </c>
      <c r="B35" s="151" t="s">
        <v>213</v>
      </c>
      <c r="C35" s="149" t="s">
        <v>221</v>
      </c>
      <c r="D35" s="150"/>
      <c r="E35" s="37"/>
      <c r="F35" s="41" t="s">
        <v>215</v>
      </c>
      <c r="G35" s="41"/>
      <c r="H35" s="73" t="s">
        <v>216</v>
      </c>
      <c r="I35" s="73" t="s">
        <v>223</v>
      </c>
      <c r="J35" s="130"/>
      <c r="K35" s="73" t="s">
        <v>219</v>
      </c>
      <c r="L35" s="76"/>
      <c r="M35" s="47"/>
      <c r="N35" s="48"/>
      <c r="O35" s="42"/>
    </row>
    <row r="36" spans="1:15">
      <c r="A36" s="18" t="s">
        <v>208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7"/>
    </row>
    <row r="37" spans="1:15">
      <c r="A37" s="19" t="s">
        <v>209</v>
      </c>
      <c r="B37" s="9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</sheetData>
  <mergeCells count="1">
    <mergeCell ref="S8:T8"/>
  </mergeCells>
  <phoneticPr fontId="14"/>
  <pageMargins left="0.7" right="0.7" top="0.75" bottom="0.75" header="0.3" footer="0.3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5"/>
  <sheetViews>
    <sheetView topLeftCell="A2" workbookViewId="0">
      <selection activeCell="I30" sqref="I30"/>
    </sheetView>
  </sheetViews>
  <sheetFormatPr defaultRowHeight="13.5"/>
  <cols>
    <col min="1" max="1" width="4.75" style="16" customWidth="1"/>
    <col min="2" max="2" width="4.125" customWidth="1"/>
    <col min="3" max="4" width="3.625" customWidth="1"/>
    <col min="5" max="5" width="3.625" hidden="1" customWidth="1"/>
    <col min="6" max="6" width="3.625" customWidth="1"/>
    <col min="7" max="7" width="3.625" hidden="1" customWidth="1"/>
    <col min="8" max="11" width="3.625" customWidth="1"/>
    <col min="12" max="14" width="3.625" hidden="1" customWidth="1"/>
    <col min="15" max="15" width="14.625" customWidth="1"/>
    <col min="18" max="18" width="9" style="21"/>
  </cols>
  <sheetData>
    <row r="1" spans="1:21">
      <c r="B1" s="69" t="s">
        <v>56</v>
      </c>
    </row>
    <row r="2" spans="1:21" ht="14.25" thickBot="1">
      <c r="C2" t="s">
        <v>55</v>
      </c>
      <c r="D2" t="s">
        <v>55</v>
      </c>
      <c r="E2" t="s">
        <v>67</v>
      </c>
      <c r="F2" t="s">
        <v>242</v>
      </c>
      <c r="G2" t="s">
        <v>242</v>
      </c>
      <c r="H2" t="s">
        <v>242</v>
      </c>
      <c r="I2" s="113" t="s">
        <v>243</v>
      </c>
      <c r="J2" s="113" t="s">
        <v>243</v>
      </c>
      <c r="K2" t="s">
        <v>244</v>
      </c>
    </row>
    <row r="3" spans="1:21" ht="14.25" thickBot="1">
      <c r="A3" s="2" t="s">
        <v>0</v>
      </c>
      <c r="B3" s="3" t="s">
        <v>1</v>
      </c>
      <c r="C3" s="140" t="s">
        <v>42</v>
      </c>
      <c r="D3" s="140" t="s">
        <v>43</v>
      </c>
      <c r="E3" s="68" t="s">
        <v>3</v>
      </c>
      <c r="F3" s="24" t="s">
        <v>66</v>
      </c>
      <c r="G3" s="24" t="s">
        <v>109</v>
      </c>
      <c r="H3" s="67" t="s">
        <v>239</v>
      </c>
      <c r="I3" s="67" t="s">
        <v>108</v>
      </c>
      <c r="J3" s="67" t="s">
        <v>7</v>
      </c>
      <c r="K3" s="96" t="s">
        <v>6</v>
      </c>
      <c r="L3" s="43" t="s">
        <v>44</v>
      </c>
      <c r="M3" s="43" t="s">
        <v>45</v>
      </c>
      <c r="N3" s="44" t="s">
        <v>46</v>
      </c>
      <c r="O3" s="5" t="s">
        <v>8</v>
      </c>
    </row>
    <row r="4" spans="1:21">
      <c r="A4" s="12" t="s">
        <v>9</v>
      </c>
      <c r="B4" s="135" t="s">
        <v>237</v>
      </c>
      <c r="C4" s="141" t="s">
        <v>245</v>
      </c>
      <c r="D4" s="158"/>
      <c r="E4" s="65"/>
      <c r="F4" s="63"/>
      <c r="G4" s="65"/>
      <c r="H4" s="122" t="s">
        <v>240</v>
      </c>
      <c r="I4" s="125" t="s">
        <v>191</v>
      </c>
      <c r="J4" s="76"/>
      <c r="K4" s="103" t="s">
        <v>246</v>
      </c>
      <c r="L4" s="125"/>
      <c r="M4" s="45"/>
      <c r="N4" s="46"/>
      <c r="O4" s="27"/>
      <c r="R4" s="69" t="s">
        <v>162</v>
      </c>
      <c r="S4" s="21"/>
    </row>
    <row r="5" spans="1:21">
      <c r="A5" s="14" t="s">
        <v>10</v>
      </c>
      <c r="B5" s="136" t="s">
        <v>47</v>
      </c>
      <c r="C5" s="153" t="s">
        <v>247</v>
      </c>
      <c r="D5" s="71"/>
      <c r="E5" s="28"/>
      <c r="F5" s="28" t="s">
        <v>241</v>
      </c>
      <c r="G5" s="37"/>
      <c r="H5" s="76"/>
      <c r="I5" s="125" t="s">
        <v>191</v>
      </c>
      <c r="J5" s="76"/>
      <c r="K5" s="103" t="s">
        <v>246</v>
      </c>
      <c r="L5" s="125"/>
      <c r="M5" s="47"/>
      <c r="N5" s="48"/>
      <c r="O5" s="29"/>
      <c r="R5"/>
      <c r="S5" s="21"/>
    </row>
    <row r="6" spans="1:21">
      <c r="A6" s="14" t="s">
        <v>11</v>
      </c>
      <c r="B6" s="136" t="s">
        <v>48</v>
      </c>
      <c r="C6" s="153" t="s">
        <v>247</v>
      </c>
      <c r="D6" s="157"/>
      <c r="E6" s="37"/>
      <c r="F6" s="28" t="s">
        <v>241</v>
      </c>
      <c r="G6" s="28"/>
      <c r="H6" s="76"/>
      <c r="I6" s="125" t="s">
        <v>249</v>
      </c>
      <c r="J6" s="125" t="s">
        <v>191</v>
      </c>
      <c r="K6" s="74"/>
      <c r="L6" s="125"/>
      <c r="M6" s="47"/>
      <c r="N6" s="49"/>
      <c r="O6" s="29" t="s">
        <v>250</v>
      </c>
      <c r="R6" s="84" t="s">
        <v>163</v>
      </c>
      <c r="S6" s="85" t="s">
        <v>164</v>
      </c>
      <c r="T6" s="84" t="s">
        <v>165</v>
      </c>
      <c r="U6" s="115" t="s">
        <v>166</v>
      </c>
    </row>
    <row r="7" spans="1:21">
      <c r="A7" s="14" t="s">
        <v>12</v>
      </c>
      <c r="B7" s="136" t="s">
        <v>49</v>
      </c>
      <c r="C7" s="155"/>
      <c r="D7" s="70" t="s">
        <v>245</v>
      </c>
      <c r="E7" s="91"/>
      <c r="F7" s="28" t="s">
        <v>241</v>
      </c>
      <c r="G7" s="28"/>
      <c r="H7" s="125" t="s">
        <v>240</v>
      </c>
      <c r="I7" s="74"/>
      <c r="J7" s="74"/>
      <c r="K7" s="103" t="s">
        <v>249</v>
      </c>
      <c r="L7" s="125" t="s">
        <v>191</v>
      </c>
      <c r="M7" s="47"/>
      <c r="N7" s="48"/>
      <c r="O7" s="29"/>
      <c r="R7" s="80" t="s">
        <v>7</v>
      </c>
      <c r="S7" s="79">
        <f>(890*8)*0</f>
        <v>0</v>
      </c>
      <c r="T7" s="80">
        <f>(620*0)+(940*0)</f>
        <v>0</v>
      </c>
      <c r="U7" s="116">
        <f>S7+T7</f>
        <v>0</v>
      </c>
    </row>
    <row r="8" spans="1:21">
      <c r="A8" s="14" t="s">
        <v>13</v>
      </c>
      <c r="B8" s="136" t="s">
        <v>50</v>
      </c>
      <c r="C8" s="141" t="s">
        <v>245</v>
      </c>
      <c r="D8" s="144" t="s">
        <v>245</v>
      </c>
      <c r="E8" s="37"/>
      <c r="F8" s="63"/>
      <c r="G8" s="28"/>
      <c r="H8" s="125" t="s">
        <v>240</v>
      </c>
      <c r="I8" s="103" t="s">
        <v>249</v>
      </c>
      <c r="J8" s="125" t="s">
        <v>191</v>
      </c>
      <c r="K8" s="74"/>
      <c r="L8" s="76"/>
      <c r="M8" s="47"/>
      <c r="N8" s="49"/>
      <c r="O8" s="29"/>
      <c r="R8" s="80" t="s">
        <v>5</v>
      </c>
      <c r="S8" s="377" t="s">
        <v>167</v>
      </c>
      <c r="T8" s="378"/>
      <c r="U8" s="116"/>
    </row>
    <row r="9" spans="1:21">
      <c r="A9" s="10" t="s">
        <v>14</v>
      </c>
      <c r="B9" s="137" t="s">
        <v>51</v>
      </c>
      <c r="C9" s="145" t="s">
        <v>245</v>
      </c>
      <c r="D9" s="141" t="s">
        <v>245</v>
      </c>
      <c r="E9" s="37"/>
      <c r="F9" s="28" t="s">
        <v>241</v>
      </c>
      <c r="G9" s="28"/>
      <c r="H9" s="125" t="s">
        <v>240</v>
      </c>
      <c r="I9" s="76"/>
      <c r="J9" s="74"/>
      <c r="K9" s="103" t="s">
        <v>249</v>
      </c>
      <c r="L9" s="125"/>
      <c r="M9" s="50"/>
      <c r="N9" s="49"/>
      <c r="O9" s="33"/>
      <c r="R9" s="80" t="s">
        <v>6</v>
      </c>
      <c r="S9" s="81">
        <f>(890*0)*12</f>
        <v>0</v>
      </c>
      <c r="T9" s="80">
        <f>(538*0)+(360*0)</f>
        <v>0</v>
      </c>
      <c r="U9" s="116">
        <f>S9+T9</f>
        <v>0</v>
      </c>
    </row>
    <row r="10" spans="1:21">
      <c r="A10" s="11" t="s">
        <v>15</v>
      </c>
      <c r="B10" s="138" t="s">
        <v>52</v>
      </c>
      <c r="C10" s="153" t="s">
        <v>245</v>
      </c>
      <c r="D10" s="141" t="s">
        <v>245</v>
      </c>
      <c r="E10" s="37"/>
      <c r="F10" s="28" t="s">
        <v>241</v>
      </c>
      <c r="G10" s="28"/>
      <c r="H10" s="125" t="s">
        <v>240</v>
      </c>
      <c r="I10" s="76"/>
      <c r="J10" s="125" t="s">
        <v>191</v>
      </c>
      <c r="K10" s="103" t="s">
        <v>246</v>
      </c>
      <c r="L10" s="125"/>
      <c r="M10" s="47"/>
      <c r="N10" s="49"/>
      <c r="O10" s="33"/>
      <c r="R10" s="80" t="s">
        <v>121</v>
      </c>
      <c r="S10" s="82">
        <f>(890*8)*0</f>
        <v>0</v>
      </c>
      <c r="T10" s="80">
        <f>(742*0)+(432*0)</f>
        <v>0</v>
      </c>
      <c r="U10" s="116">
        <f>S10+T10</f>
        <v>0</v>
      </c>
    </row>
    <row r="11" spans="1:21">
      <c r="A11" s="11" t="s">
        <v>16</v>
      </c>
      <c r="B11" s="136" t="s">
        <v>53</v>
      </c>
      <c r="C11" s="141" t="s">
        <v>245</v>
      </c>
      <c r="D11" s="71"/>
      <c r="E11" s="37"/>
      <c r="F11" s="63"/>
      <c r="G11" s="28"/>
      <c r="H11" s="125" t="s">
        <v>240</v>
      </c>
      <c r="I11" s="103" t="s">
        <v>249</v>
      </c>
      <c r="J11" s="125" t="s">
        <v>191</v>
      </c>
      <c r="K11" s="74"/>
      <c r="L11" s="125"/>
      <c r="M11" s="51"/>
      <c r="N11" s="48"/>
      <c r="O11" s="33"/>
      <c r="R11"/>
      <c r="S11" s="21"/>
    </row>
    <row r="12" spans="1:21">
      <c r="A12" s="11" t="s">
        <v>17</v>
      </c>
      <c r="B12" s="136" t="s">
        <v>47</v>
      </c>
      <c r="C12" s="155"/>
      <c r="D12" s="141" t="s">
        <v>245</v>
      </c>
      <c r="E12" s="91"/>
      <c r="F12" s="63"/>
      <c r="G12" s="28"/>
      <c r="H12" s="125" t="s">
        <v>240</v>
      </c>
      <c r="I12" s="103" t="s">
        <v>249</v>
      </c>
      <c r="J12" s="125" t="s">
        <v>191</v>
      </c>
      <c r="K12" s="74"/>
      <c r="L12" s="125"/>
      <c r="M12" s="51"/>
      <c r="N12" s="48"/>
      <c r="O12" s="33"/>
      <c r="R12"/>
      <c r="S12" s="21"/>
    </row>
    <row r="13" spans="1:21">
      <c r="A13" s="12" t="s">
        <v>18</v>
      </c>
      <c r="B13" s="136" t="s">
        <v>48</v>
      </c>
      <c r="C13" s="147"/>
      <c r="D13" s="144" t="s">
        <v>245</v>
      </c>
      <c r="E13" s="37"/>
      <c r="F13" s="28" t="s">
        <v>241</v>
      </c>
      <c r="G13" s="28"/>
      <c r="H13" s="76"/>
      <c r="I13" s="125" t="s">
        <v>249</v>
      </c>
      <c r="J13" s="125" t="s">
        <v>191</v>
      </c>
      <c r="K13" s="103" t="s">
        <v>246</v>
      </c>
      <c r="L13" s="125"/>
      <c r="M13" s="47"/>
      <c r="N13" s="49"/>
      <c r="O13" s="33"/>
      <c r="R13" s="83" t="s">
        <v>165</v>
      </c>
      <c r="S13" s="21"/>
    </row>
    <row r="14" spans="1:21">
      <c r="A14" s="14" t="s">
        <v>19</v>
      </c>
      <c r="B14" s="136" t="s">
        <v>49</v>
      </c>
      <c r="C14" s="144" t="s">
        <v>245</v>
      </c>
      <c r="D14" s="70" t="s">
        <v>245</v>
      </c>
      <c r="E14" s="37"/>
      <c r="F14" s="28" t="s">
        <v>241</v>
      </c>
      <c r="G14" s="37"/>
      <c r="H14" s="76"/>
      <c r="I14" s="74"/>
      <c r="J14" s="125" t="s">
        <v>191</v>
      </c>
      <c r="K14" s="74"/>
      <c r="L14" s="125"/>
      <c r="M14" s="47"/>
      <c r="N14" s="49"/>
      <c r="O14" s="33"/>
      <c r="R14" s="98" t="s">
        <v>7</v>
      </c>
      <c r="S14" s="21" t="s">
        <v>169</v>
      </c>
    </row>
    <row r="15" spans="1:21">
      <c r="A15" s="14" t="s">
        <v>20</v>
      </c>
      <c r="B15" s="136" t="s">
        <v>50</v>
      </c>
      <c r="C15" s="153" t="s">
        <v>245</v>
      </c>
      <c r="D15" s="144" t="s">
        <v>245</v>
      </c>
      <c r="E15" s="78"/>
      <c r="F15" s="28" t="s">
        <v>241</v>
      </c>
      <c r="G15" s="37"/>
      <c r="H15" s="125" t="s">
        <v>240</v>
      </c>
      <c r="I15" s="125" t="s">
        <v>249</v>
      </c>
      <c r="J15" s="74"/>
      <c r="K15" s="74"/>
      <c r="L15" s="125"/>
      <c r="M15" s="47"/>
      <c r="N15" s="49"/>
      <c r="O15" s="33"/>
      <c r="R15" s="99"/>
      <c r="S15" s="21" t="s">
        <v>170</v>
      </c>
    </row>
    <row r="16" spans="1:21">
      <c r="A16" s="10" t="s">
        <v>21</v>
      </c>
      <c r="B16" s="137" t="s">
        <v>51</v>
      </c>
      <c r="C16" s="144" t="s">
        <v>245</v>
      </c>
      <c r="D16" s="144" t="s">
        <v>252</v>
      </c>
      <c r="E16" s="28"/>
      <c r="F16" s="28" t="s">
        <v>241</v>
      </c>
      <c r="G16" s="37"/>
      <c r="H16" s="125" t="s">
        <v>240</v>
      </c>
      <c r="I16" s="125" t="s">
        <v>191</v>
      </c>
      <c r="J16" s="76"/>
      <c r="K16" s="103" t="s">
        <v>256</v>
      </c>
      <c r="L16" s="125"/>
      <c r="M16" s="50"/>
      <c r="N16" s="49"/>
      <c r="O16" s="29"/>
      <c r="R16" s="117" t="s">
        <v>6</v>
      </c>
      <c r="S16" s="118" t="s">
        <v>171</v>
      </c>
      <c r="T16" s="118"/>
      <c r="U16" s="118"/>
    </row>
    <row r="17" spans="1:21">
      <c r="A17" s="12" t="s">
        <v>22</v>
      </c>
      <c r="B17" s="138" t="s">
        <v>52</v>
      </c>
      <c r="C17" s="145" t="s">
        <v>248</v>
      </c>
      <c r="D17" s="144" t="s">
        <v>245</v>
      </c>
      <c r="E17" s="92"/>
      <c r="F17" s="28" t="s">
        <v>241</v>
      </c>
      <c r="G17" s="37"/>
      <c r="H17" s="125" t="s">
        <v>240</v>
      </c>
      <c r="I17" s="125" t="s">
        <v>248</v>
      </c>
      <c r="J17" s="103" t="s">
        <v>249</v>
      </c>
      <c r="K17" s="125" t="s">
        <v>248</v>
      </c>
      <c r="L17" s="125"/>
      <c r="M17" s="50"/>
      <c r="N17" s="48"/>
      <c r="O17" s="29" t="s">
        <v>251</v>
      </c>
      <c r="R17" s="99"/>
      <c r="S17" s="97" t="s">
        <v>172</v>
      </c>
    </row>
    <row r="18" spans="1:21">
      <c r="A18" s="10" t="s">
        <v>23</v>
      </c>
      <c r="B18" s="136" t="s">
        <v>53</v>
      </c>
      <c r="C18" s="70" t="s">
        <v>245</v>
      </c>
      <c r="D18" s="142"/>
      <c r="E18" s="37"/>
      <c r="F18" s="63"/>
      <c r="G18" s="37"/>
      <c r="H18" s="125" t="s">
        <v>240</v>
      </c>
      <c r="I18" s="103" t="s">
        <v>249</v>
      </c>
      <c r="J18" s="125" t="s">
        <v>191</v>
      </c>
      <c r="K18" s="74"/>
      <c r="L18" s="125" t="s">
        <v>191</v>
      </c>
      <c r="M18" s="47"/>
      <c r="N18" s="48"/>
      <c r="O18" s="34"/>
      <c r="R18" s="119" t="s">
        <v>121</v>
      </c>
      <c r="S18" s="120" t="s">
        <v>173</v>
      </c>
      <c r="T18" s="118"/>
      <c r="U18" s="118"/>
    </row>
    <row r="19" spans="1:21">
      <c r="A19" s="12" t="s">
        <v>24</v>
      </c>
      <c r="B19" s="136" t="s">
        <v>47</v>
      </c>
      <c r="C19" s="147"/>
      <c r="D19" s="70" t="s">
        <v>245</v>
      </c>
      <c r="E19" s="37"/>
      <c r="F19" s="28" t="s">
        <v>241</v>
      </c>
      <c r="G19" s="37"/>
      <c r="H19" s="125" t="s">
        <v>240</v>
      </c>
      <c r="I19" s="74"/>
      <c r="J19" s="76"/>
      <c r="K19" s="103" t="s">
        <v>249</v>
      </c>
      <c r="L19" s="125" t="s">
        <v>191</v>
      </c>
      <c r="M19" s="47"/>
      <c r="N19" s="48"/>
      <c r="O19" s="35"/>
      <c r="R19" s="100"/>
      <c r="S19" s="97" t="s">
        <v>174</v>
      </c>
      <c r="T19" s="21"/>
      <c r="U19" s="21"/>
    </row>
    <row r="20" spans="1:21">
      <c r="A20" s="10" t="s">
        <v>25</v>
      </c>
      <c r="B20" s="136" t="s">
        <v>48</v>
      </c>
      <c r="C20" s="145" t="s">
        <v>245</v>
      </c>
      <c r="D20" s="70" t="s">
        <v>245</v>
      </c>
      <c r="E20" s="37"/>
      <c r="F20" s="28" t="s">
        <v>241</v>
      </c>
      <c r="G20" s="37"/>
      <c r="H20" s="76"/>
      <c r="I20" s="74"/>
      <c r="J20" s="125" t="s">
        <v>191</v>
      </c>
      <c r="K20" s="103" t="s">
        <v>249</v>
      </c>
      <c r="L20" s="125"/>
      <c r="M20" s="51"/>
      <c r="N20" s="49"/>
      <c r="O20" s="35"/>
    </row>
    <row r="21" spans="1:21">
      <c r="A21" s="10" t="s">
        <v>26</v>
      </c>
      <c r="B21" s="136" t="s">
        <v>49</v>
      </c>
      <c r="C21" s="145" t="s">
        <v>245</v>
      </c>
      <c r="D21" s="70" t="s">
        <v>253</v>
      </c>
      <c r="E21" s="37"/>
      <c r="F21" s="63"/>
      <c r="G21" s="37"/>
      <c r="H21" s="125" t="s">
        <v>240</v>
      </c>
      <c r="I21" s="74"/>
      <c r="J21" s="125" t="s">
        <v>191</v>
      </c>
      <c r="K21" s="74"/>
      <c r="L21" s="125"/>
      <c r="M21" s="47"/>
      <c r="N21" s="48"/>
      <c r="O21" s="35"/>
    </row>
    <row r="22" spans="1:21">
      <c r="A22" s="12" t="s">
        <v>27</v>
      </c>
      <c r="B22" s="136" t="s">
        <v>50</v>
      </c>
      <c r="C22" s="145" t="s">
        <v>245</v>
      </c>
      <c r="D22" s="71"/>
      <c r="E22" s="37"/>
      <c r="F22" s="28" t="s">
        <v>241</v>
      </c>
      <c r="G22" s="37"/>
      <c r="H22" s="76"/>
      <c r="I22" s="103" t="s">
        <v>249</v>
      </c>
      <c r="J22" s="125" t="s">
        <v>191</v>
      </c>
      <c r="K22" s="74"/>
      <c r="L22" s="125"/>
      <c r="M22" s="47"/>
      <c r="N22" s="49"/>
      <c r="O22" s="35"/>
    </row>
    <row r="23" spans="1:21">
      <c r="A23" s="10" t="s">
        <v>29</v>
      </c>
      <c r="B23" s="137" t="s">
        <v>51</v>
      </c>
      <c r="C23" s="147"/>
      <c r="D23" s="70" t="s">
        <v>245</v>
      </c>
      <c r="E23" s="37"/>
      <c r="F23" s="28" t="s">
        <v>241</v>
      </c>
      <c r="G23" s="37"/>
      <c r="H23" s="125" t="s">
        <v>240</v>
      </c>
      <c r="I23" s="76"/>
      <c r="J23" s="125" t="s">
        <v>199</v>
      </c>
      <c r="K23" s="103" t="s">
        <v>246</v>
      </c>
      <c r="L23" s="125"/>
      <c r="M23" s="50"/>
      <c r="N23" s="48"/>
      <c r="O23" s="35"/>
    </row>
    <row r="24" spans="1:21">
      <c r="A24" s="11" t="s">
        <v>31</v>
      </c>
      <c r="B24" s="138" t="s">
        <v>52</v>
      </c>
      <c r="C24" s="145" t="s">
        <v>245</v>
      </c>
      <c r="D24" s="70" t="s">
        <v>245</v>
      </c>
      <c r="E24" s="37"/>
      <c r="F24" s="28" t="s">
        <v>241</v>
      </c>
      <c r="G24" s="37"/>
      <c r="H24" s="125" t="s">
        <v>240</v>
      </c>
      <c r="I24" s="103" t="s">
        <v>246</v>
      </c>
      <c r="J24" s="76"/>
      <c r="K24" s="74"/>
      <c r="L24" s="76"/>
      <c r="M24" s="47"/>
      <c r="N24" s="49"/>
      <c r="O24" s="35"/>
    </row>
    <row r="25" spans="1:21">
      <c r="A25" s="12" t="s">
        <v>32</v>
      </c>
      <c r="B25" s="136" t="s">
        <v>53</v>
      </c>
      <c r="C25" s="147"/>
      <c r="D25" s="70" t="s">
        <v>254</v>
      </c>
      <c r="E25" s="91"/>
      <c r="F25" s="28" t="s">
        <v>241</v>
      </c>
      <c r="G25" s="37"/>
      <c r="H25" s="125" t="s">
        <v>240</v>
      </c>
      <c r="I25" s="74"/>
      <c r="J25" s="74"/>
      <c r="K25" s="103" t="s">
        <v>249</v>
      </c>
      <c r="L25" s="125" t="s">
        <v>191</v>
      </c>
      <c r="M25" s="47"/>
      <c r="N25" s="48"/>
      <c r="O25" s="35"/>
    </row>
    <row r="26" spans="1:21">
      <c r="A26" s="10" t="s">
        <v>33</v>
      </c>
      <c r="B26" s="136" t="s">
        <v>47</v>
      </c>
      <c r="C26" s="70" t="s">
        <v>245</v>
      </c>
      <c r="D26" s="71"/>
      <c r="E26" s="37"/>
      <c r="F26" s="28" t="s">
        <v>241</v>
      </c>
      <c r="G26" s="37"/>
      <c r="H26" s="125" t="s">
        <v>240</v>
      </c>
      <c r="I26" s="76"/>
      <c r="J26" s="74"/>
      <c r="K26" s="103" t="s">
        <v>249</v>
      </c>
      <c r="L26" s="125"/>
      <c r="M26" s="47"/>
      <c r="N26" s="48"/>
      <c r="O26" s="35"/>
    </row>
    <row r="27" spans="1:21">
      <c r="A27" s="12" t="s">
        <v>34</v>
      </c>
      <c r="B27" s="136" t="s">
        <v>48</v>
      </c>
      <c r="C27" s="70" t="s">
        <v>245</v>
      </c>
      <c r="D27" s="70" t="s">
        <v>245</v>
      </c>
      <c r="E27" s="37"/>
      <c r="F27" s="28" t="s">
        <v>241</v>
      </c>
      <c r="G27" s="37"/>
      <c r="H27" s="76"/>
      <c r="I27" s="103" t="s">
        <v>249</v>
      </c>
      <c r="J27" s="125" t="s">
        <v>278</v>
      </c>
      <c r="K27" s="74"/>
      <c r="L27" s="125"/>
      <c r="M27" s="47"/>
      <c r="N27" s="48"/>
      <c r="O27" s="35"/>
    </row>
    <row r="28" spans="1:21">
      <c r="A28" s="10" t="s">
        <v>35</v>
      </c>
      <c r="B28" s="136" t="s">
        <v>49</v>
      </c>
      <c r="C28" s="145" t="s">
        <v>254</v>
      </c>
      <c r="D28" s="70" t="s">
        <v>245</v>
      </c>
      <c r="E28" s="37"/>
      <c r="F28" s="28" t="s">
        <v>54</v>
      </c>
      <c r="G28" s="37"/>
      <c r="H28" s="125" t="s">
        <v>240</v>
      </c>
      <c r="I28" s="74"/>
      <c r="J28" s="74"/>
      <c r="K28" s="74"/>
      <c r="L28" s="125"/>
      <c r="M28" s="47"/>
      <c r="N28" s="49"/>
      <c r="O28" s="35"/>
    </row>
    <row r="29" spans="1:21">
      <c r="A29" s="12" t="s">
        <v>36</v>
      </c>
      <c r="B29" s="136" t="s">
        <v>50</v>
      </c>
      <c r="C29" s="147"/>
      <c r="D29" s="70" t="s">
        <v>245</v>
      </c>
      <c r="E29" s="37"/>
      <c r="F29" s="63"/>
      <c r="G29" s="37"/>
      <c r="H29" s="125" t="s">
        <v>240</v>
      </c>
      <c r="I29" s="103" t="s">
        <v>249</v>
      </c>
      <c r="J29" s="125" t="s">
        <v>191</v>
      </c>
      <c r="K29" s="74"/>
      <c r="L29" s="125" t="s">
        <v>191</v>
      </c>
      <c r="M29" s="47"/>
      <c r="N29" s="52"/>
      <c r="O29" s="29"/>
    </row>
    <row r="30" spans="1:21">
      <c r="A30" s="10" t="s">
        <v>37</v>
      </c>
      <c r="B30" s="137" t="s">
        <v>51</v>
      </c>
      <c r="C30" s="154"/>
      <c r="D30" s="70" t="s">
        <v>245</v>
      </c>
      <c r="E30" s="92"/>
      <c r="F30" s="28" t="s">
        <v>241</v>
      </c>
      <c r="G30" s="37"/>
      <c r="H30" s="125" t="s">
        <v>240</v>
      </c>
      <c r="I30" s="103" t="s">
        <v>246</v>
      </c>
      <c r="J30" s="125" t="s">
        <v>191</v>
      </c>
      <c r="K30" s="167" t="s">
        <v>275</v>
      </c>
      <c r="L30" s="125" t="s">
        <v>191</v>
      </c>
      <c r="M30" s="50"/>
      <c r="N30" s="49"/>
      <c r="O30" s="35"/>
    </row>
    <row r="31" spans="1:21">
      <c r="A31" s="12" t="s">
        <v>38</v>
      </c>
      <c r="B31" s="138" t="s">
        <v>52</v>
      </c>
      <c r="C31" s="145" t="s">
        <v>245</v>
      </c>
      <c r="D31" s="71"/>
      <c r="E31" s="37"/>
      <c r="F31" s="28" t="s">
        <v>241</v>
      </c>
      <c r="G31" s="28"/>
      <c r="H31" s="125" t="s">
        <v>240</v>
      </c>
      <c r="I31" s="76"/>
      <c r="J31" s="125" t="s">
        <v>191</v>
      </c>
      <c r="K31" s="103" t="s">
        <v>246</v>
      </c>
      <c r="L31" s="125"/>
      <c r="M31" s="47"/>
      <c r="N31" s="48"/>
      <c r="O31" s="35"/>
    </row>
    <row r="32" spans="1:21">
      <c r="A32" s="10" t="s">
        <v>39</v>
      </c>
      <c r="B32" s="136" t="s">
        <v>53</v>
      </c>
      <c r="C32" s="145" t="s">
        <v>245</v>
      </c>
      <c r="D32" s="70" t="s">
        <v>245</v>
      </c>
      <c r="E32" s="28"/>
      <c r="F32" s="28" t="s">
        <v>241</v>
      </c>
      <c r="G32" s="37"/>
      <c r="H32" s="103" t="s">
        <v>240</v>
      </c>
      <c r="I32" s="76"/>
      <c r="J32" s="74"/>
      <c r="K32" s="74"/>
      <c r="L32" s="76"/>
      <c r="M32" s="47"/>
      <c r="N32" s="49"/>
      <c r="O32" s="35"/>
    </row>
    <row r="33" spans="1:15" ht="14.25" thickBot="1">
      <c r="A33" s="133" t="s">
        <v>40</v>
      </c>
      <c r="B33" s="87" t="s">
        <v>238</v>
      </c>
      <c r="C33" s="160" t="s">
        <v>255</v>
      </c>
      <c r="D33" s="72" t="s">
        <v>245</v>
      </c>
      <c r="E33" s="37"/>
      <c r="F33" s="161"/>
      <c r="G33" s="37"/>
      <c r="H33" s="73" t="s">
        <v>240</v>
      </c>
      <c r="I33" s="159"/>
      <c r="J33" s="73" t="s">
        <v>279</v>
      </c>
      <c r="K33" s="130"/>
      <c r="L33" s="76"/>
      <c r="M33" s="47"/>
      <c r="N33" s="48"/>
      <c r="O33" s="134"/>
    </row>
    <row r="34" spans="1:15">
      <c r="A34" s="18" t="s">
        <v>208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7"/>
    </row>
    <row r="35" spans="1:15">
      <c r="A35" s="19" t="s">
        <v>209</v>
      </c>
      <c r="B35" s="9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</sheetData>
  <mergeCells count="1">
    <mergeCell ref="S8:T8"/>
  </mergeCells>
  <phoneticPr fontId="15"/>
  <pageMargins left="0.7" right="0.7" top="0.75" bottom="0.75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workbookViewId="0">
      <selection activeCell="S10" sqref="S10"/>
    </sheetView>
  </sheetViews>
  <sheetFormatPr defaultRowHeight="13.5"/>
  <cols>
    <col min="1" max="1" width="4.75" style="16" customWidth="1"/>
    <col min="2" max="2" width="4.125" customWidth="1"/>
    <col min="3" max="4" width="3.625" customWidth="1"/>
    <col min="5" max="5" width="3.625" hidden="1" customWidth="1"/>
    <col min="6" max="6" width="3.625" customWidth="1"/>
    <col min="7" max="7" width="3.625" hidden="1" customWidth="1"/>
    <col min="8" max="11" width="3.625" customWidth="1"/>
    <col min="12" max="14" width="3.625" hidden="1" customWidth="1"/>
    <col min="15" max="15" width="14.625" customWidth="1"/>
    <col min="18" max="18" width="9" style="21"/>
  </cols>
  <sheetData>
    <row r="1" spans="1:21">
      <c r="B1" s="69" t="s">
        <v>261</v>
      </c>
    </row>
    <row r="2" spans="1:21" ht="14.25" thickBot="1">
      <c r="C2" t="s">
        <v>55</v>
      </c>
      <c r="D2" t="s">
        <v>55</v>
      </c>
      <c r="E2" t="s">
        <v>67</v>
      </c>
      <c r="F2" t="s">
        <v>67</v>
      </c>
      <c r="G2" t="s">
        <v>67</v>
      </c>
      <c r="H2" t="s">
        <v>67</v>
      </c>
      <c r="I2" s="113" t="s">
        <v>113</v>
      </c>
      <c r="J2" s="113" t="s">
        <v>113</v>
      </c>
      <c r="K2" t="s">
        <v>55</v>
      </c>
    </row>
    <row r="3" spans="1:21" ht="14.25" thickBot="1">
      <c r="A3" s="2" t="s">
        <v>0</v>
      </c>
      <c r="B3" s="3" t="s">
        <v>1</v>
      </c>
      <c r="C3" s="140" t="s">
        <v>42</v>
      </c>
      <c r="D3" s="140" t="s">
        <v>43</v>
      </c>
      <c r="E3" s="68" t="s">
        <v>3</v>
      </c>
      <c r="F3" s="24" t="s">
        <v>66</v>
      </c>
      <c r="G3" s="24" t="s">
        <v>109</v>
      </c>
      <c r="H3" s="67" t="s">
        <v>258</v>
      </c>
      <c r="I3" s="67" t="s">
        <v>108</v>
      </c>
      <c r="J3" s="67" t="s">
        <v>7</v>
      </c>
      <c r="K3" s="96" t="s">
        <v>6</v>
      </c>
      <c r="L3" s="43" t="s">
        <v>44</v>
      </c>
      <c r="M3" s="43" t="s">
        <v>45</v>
      </c>
      <c r="N3" s="44" t="s">
        <v>46</v>
      </c>
      <c r="O3" s="5" t="s">
        <v>8</v>
      </c>
    </row>
    <row r="4" spans="1:21">
      <c r="A4" s="12" t="s">
        <v>9</v>
      </c>
      <c r="B4" s="135" t="s">
        <v>186</v>
      </c>
      <c r="C4" s="166" t="s">
        <v>267</v>
      </c>
      <c r="D4" s="165" t="s">
        <v>267</v>
      </c>
      <c r="E4" s="65"/>
      <c r="F4" s="28" t="s">
        <v>259</v>
      </c>
      <c r="G4" s="65"/>
      <c r="H4" s="76"/>
      <c r="I4" s="76"/>
      <c r="J4" s="125" t="s">
        <v>191</v>
      </c>
      <c r="K4" s="108"/>
      <c r="L4" s="125"/>
      <c r="M4" s="45"/>
      <c r="N4" s="46"/>
      <c r="O4" s="27"/>
      <c r="R4" s="69" t="s">
        <v>162</v>
      </c>
      <c r="S4" s="21"/>
    </row>
    <row r="5" spans="1:21">
      <c r="A5" s="14" t="s">
        <v>10</v>
      </c>
      <c r="B5" s="136" t="s">
        <v>262</v>
      </c>
      <c r="C5" s="155"/>
      <c r="D5" s="70" t="s">
        <v>268</v>
      </c>
      <c r="E5" s="28"/>
      <c r="F5" s="28" t="s">
        <v>259</v>
      </c>
      <c r="G5" s="37"/>
      <c r="H5" s="76"/>
      <c r="I5" s="125" t="s">
        <v>191</v>
      </c>
      <c r="J5" s="76"/>
      <c r="K5" s="103" t="s">
        <v>269</v>
      </c>
      <c r="L5" s="125"/>
      <c r="M5" s="47"/>
      <c r="N5" s="48"/>
      <c r="O5" s="29"/>
      <c r="R5"/>
      <c r="S5" s="21"/>
    </row>
    <row r="6" spans="1:21">
      <c r="A6" s="14" t="s">
        <v>11</v>
      </c>
      <c r="B6" s="136" t="s">
        <v>50</v>
      </c>
      <c r="C6" s="153" t="s">
        <v>267</v>
      </c>
      <c r="D6" s="144" t="s">
        <v>267</v>
      </c>
      <c r="E6" s="37"/>
      <c r="F6" s="28" t="s">
        <v>259</v>
      </c>
      <c r="G6" s="28"/>
      <c r="H6" s="76"/>
      <c r="I6" s="74"/>
      <c r="J6" s="103" t="s">
        <v>191</v>
      </c>
      <c r="K6" s="74"/>
      <c r="L6" s="125"/>
      <c r="M6" s="47"/>
      <c r="N6" s="49"/>
      <c r="O6" s="29"/>
      <c r="R6" s="84" t="s">
        <v>163</v>
      </c>
      <c r="S6" s="85" t="s">
        <v>164</v>
      </c>
      <c r="T6" s="84" t="s">
        <v>165</v>
      </c>
      <c r="U6" s="115" t="s">
        <v>166</v>
      </c>
    </row>
    <row r="7" spans="1:21">
      <c r="A7" s="14" t="s">
        <v>12</v>
      </c>
      <c r="B7" s="137" t="s">
        <v>51</v>
      </c>
      <c r="C7" s="153" t="s">
        <v>271</v>
      </c>
      <c r="D7" s="142"/>
      <c r="E7" s="91"/>
      <c r="F7" s="28" t="s">
        <v>259</v>
      </c>
      <c r="G7" s="28"/>
      <c r="H7" s="125" t="s">
        <v>260</v>
      </c>
      <c r="I7" s="125" t="s">
        <v>199</v>
      </c>
      <c r="J7" s="76"/>
      <c r="K7" s="103" t="s">
        <v>276</v>
      </c>
      <c r="L7" s="125" t="s">
        <v>191</v>
      </c>
      <c r="M7" s="47"/>
      <c r="N7" s="48"/>
      <c r="O7" s="29"/>
      <c r="R7" s="80" t="s">
        <v>7</v>
      </c>
      <c r="S7" s="79">
        <f>(890*8)*17+(890*7)*1+(890*7.5)*1</f>
        <v>133945</v>
      </c>
      <c r="T7" s="80">
        <f>(620*1)+(940*18)</f>
        <v>17540</v>
      </c>
      <c r="U7" s="116">
        <f>S7+T7</f>
        <v>151485</v>
      </c>
    </row>
    <row r="8" spans="1:21">
      <c r="A8" s="14" t="s">
        <v>13</v>
      </c>
      <c r="B8" s="138" t="s">
        <v>52</v>
      </c>
      <c r="C8" s="141" t="s">
        <v>267</v>
      </c>
      <c r="D8" s="144" t="s">
        <v>267</v>
      </c>
      <c r="E8" s="37"/>
      <c r="F8" s="63"/>
      <c r="G8" s="28"/>
      <c r="H8" s="125" t="s">
        <v>260</v>
      </c>
      <c r="I8" s="125" t="s">
        <v>191</v>
      </c>
      <c r="J8" s="74"/>
      <c r="K8" s="103" t="s">
        <v>270</v>
      </c>
      <c r="L8" s="76"/>
      <c r="M8" s="47"/>
      <c r="N8" s="49"/>
      <c r="O8" s="29"/>
      <c r="R8" s="80" t="s">
        <v>5</v>
      </c>
      <c r="S8" s="377" t="s">
        <v>280</v>
      </c>
      <c r="T8" s="378"/>
      <c r="U8" s="116"/>
    </row>
    <row r="9" spans="1:21">
      <c r="A9" s="10" t="s">
        <v>14</v>
      </c>
      <c r="B9" s="136" t="s">
        <v>53</v>
      </c>
      <c r="C9" s="145" t="s">
        <v>267</v>
      </c>
      <c r="D9" s="141" t="s">
        <v>267</v>
      </c>
      <c r="E9" s="37"/>
      <c r="F9" s="28" t="s">
        <v>259</v>
      </c>
      <c r="G9" s="28"/>
      <c r="H9" s="76"/>
      <c r="I9" s="74"/>
      <c r="J9" s="125" t="s">
        <v>191</v>
      </c>
      <c r="K9" s="74"/>
      <c r="L9" s="125"/>
      <c r="M9" s="50"/>
      <c r="N9" s="49"/>
      <c r="O9" s="33"/>
      <c r="R9" s="80" t="s">
        <v>6</v>
      </c>
      <c r="S9" s="81">
        <f>(890*8)*11+(890*6)*1+(890*7.5)*1</f>
        <v>90335</v>
      </c>
      <c r="T9" s="80">
        <f>(538*13)+(360*0)</f>
        <v>6994</v>
      </c>
      <c r="U9" s="116">
        <f>S9+T9</f>
        <v>97329</v>
      </c>
    </row>
    <row r="10" spans="1:21">
      <c r="A10" s="11" t="s">
        <v>15</v>
      </c>
      <c r="B10" s="136" t="s">
        <v>47</v>
      </c>
      <c r="C10" s="155"/>
      <c r="D10" s="141" t="s">
        <v>267</v>
      </c>
      <c r="E10" s="37"/>
      <c r="F10" s="28" t="s">
        <v>259</v>
      </c>
      <c r="G10" s="28"/>
      <c r="H10" s="76"/>
      <c r="I10" s="74"/>
      <c r="J10" s="125" t="s">
        <v>191</v>
      </c>
      <c r="K10" s="103" t="s">
        <v>269</v>
      </c>
      <c r="L10" s="125"/>
      <c r="M10" s="47"/>
      <c r="N10" s="49"/>
      <c r="O10" s="33"/>
      <c r="R10" s="80" t="s">
        <v>121</v>
      </c>
      <c r="S10" s="82">
        <f>(890*8)*15+(890*7.5)*1</f>
        <v>113475</v>
      </c>
      <c r="T10" s="80">
        <f>(742*13)+(432*3)</f>
        <v>10942</v>
      </c>
      <c r="U10" s="116">
        <f>S10+T10</f>
        <v>124417</v>
      </c>
    </row>
    <row r="11" spans="1:21">
      <c r="A11" s="11" t="s">
        <v>16</v>
      </c>
      <c r="B11" s="136" t="s">
        <v>48</v>
      </c>
      <c r="C11" s="141" t="s">
        <v>267</v>
      </c>
      <c r="D11" s="70" t="s">
        <v>267</v>
      </c>
      <c r="E11" s="37"/>
      <c r="F11" s="28" t="s">
        <v>259</v>
      </c>
      <c r="G11" s="28"/>
      <c r="H11" s="76"/>
      <c r="I11" s="125" t="s">
        <v>199</v>
      </c>
      <c r="J11" s="103" t="s">
        <v>191</v>
      </c>
      <c r="K11" s="74"/>
      <c r="L11" s="125"/>
      <c r="M11" s="51"/>
      <c r="N11" s="48"/>
      <c r="O11" s="33"/>
      <c r="R11"/>
      <c r="S11" s="21"/>
    </row>
    <row r="12" spans="1:21">
      <c r="A12" s="11" t="s">
        <v>17</v>
      </c>
      <c r="B12" s="136" t="s">
        <v>49</v>
      </c>
      <c r="C12" s="153" t="s">
        <v>267</v>
      </c>
      <c r="D12" s="143"/>
      <c r="E12" s="91"/>
      <c r="F12" s="63"/>
      <c r="G12" s="28"/>
      <c r="H12" s="125" t="s">
        <v>260</v>
      </c>
      <c r="I12" s="125" t="s">
        <v>199</v>
      </c>
      <c r="J12" s="103" t="s">
        <v>191</v>
      </c>
      <c r="K12" s="74"/>
      <c r="L12" s="125"/>
      <c r="M12" s="51"/>
      <c r="N12" s="48"/>
      <c r="O12" s="33"/>
      <c r="R12"/>
      <c r="S12" s="21"/>
    </row>
    <row r="13" spans="1:21">
      <c r="A13" s="12" t="s">
        <v>18</v>
      </c>
      <c r="B13" s="136" t="s">
        <v>50</v>
      </c>
      <c r="C13" s="145" t="s">
        <v>267</v>
      </c>
      <c r="D13" s="144" t="s">
        <v>267</v>
      </c>
      <c r="E13" s="37"/>
      <c r="F13" s="28" t="s">
        <v>259</v>
      </c>
      <c r="G13" s="28"/>
      <c r="H13" s="76"/>
      <c r="I13" s="125" t="s">
        <v>191</v>
      </c>
      <c r="J13" s="74"/>
      <c r="K13" s="74"/>
      <c r="L13" s="125"/>
      <c r="M13" s="47"/>
      <c r="N13" s="49"/>
      <c r="O13" s="33"/>
      <c r="R13" s="83" t="s">
        <v>165</v>
      </c>
      <c r="S13" s="21"/>
    </row>
    <row r="14" spans="1:21">
      <c r="A14" s="14" t="s">
        <v>19</v>
      </c>
      <c r="B14" s="137" t="s">
        <v>51</v>
      </c>
      <c r="C14" s="144" t="s">
        <v>267</v>
      </c>
      <c r="D14" s="70" t="s">
        <v>267</v>
      </c>
      <c r="E14" s="37"/>
      <c r="F14" s="28" t="s">
        <v>259</v>
      </c>
      <c r="G14" s="37"/>
      <c r="H14" s="125" t="s">
        <v>260</v>
      </c>
      <c r="I14" s="164"/>
      <c r="J14" s="74"/>
      <c r="K14" s="103" t="s">
        <v>270</v>
      </c>
      <c r="L14" s="125"/>
      <c r="M14" s="47"/>
      <c r="N14" s="49"/>
      <c r="O14" s="33"/>
      <c r="R14" s="98" t="s">
        <v>7</v>
      </c>
      <c r="S14" s="21" t="s">
        <v>169</v>
      </c>
    </row>
    <row r="15" spans="1:21">
      <c r="A15" s="14" t="s">
        <v>20</v>
      </c>
      <c r="B15" s="138" t="s">
        <v>52</v>
      </c>
      <c r="C15" s="155"/>
      <c r="D15" s="144" t="s">
        <v>267</v>
      </c>
      <c r="E15" s="78"/>
      <c r="F15" s="28" t="s">
        <v>259</v>
      </c>
      <c r="G15" s="37"/>
      <c r="H15" s="125" t="s">
        <v>260</v>
      </c>
      <c r="I15" s="103" t="s">
        <v>278</v>
      </c>
      <c r="J15" s="103" t="s">
        <v>270</v>
      </c>
      <c r="K15" s="74"/>
      <c r="L15" s="125"/>
      <c r="M15" s="47"/>
      <c r="N15" s="49"/>
      <c r="O15" s="33"/>
      <c r="R15" s="99"/>
      <c r="S15" s="21" t="s">
        <v>170</v>
      </c>
    </row>
    <row r="16" spans="1:21">
      <c r="A16" s="10" t="s">
        <v>21</v>
      </c>
      <c r="B16" s="136" t="s">
        <v>53</v>
      </c>
      <c r="C16" s="155"/>
      <c r="D16" s="144" t="s">
        <v>268</v>
      </c>
      <c r="E16" s="28"/>
      <c r="F16" s="63"/>
      <c r="G16" s="37"/>
      <c r="H16" s="125" t="s">
        <v>260</v>
      </c>
      <c r="I16" s="164"/>
      <c r="J16" s="125" t="s">
        <v>191</v>
      </c>
      <c r="K16" s="103" t="s">
        <v>269</v>
      </c>
      <c r="L16" s="125"/>
      <c r="M16" s="50"/>
      <c r="N16" s="49"/>
      <c r="O16" s="29"/>
      <c r="R16" s="117" t="s">
        <v>6</v>
      </c>
      <c r="S16" s="118" t="s">
        <v>171</v>
      </c>
      <c r="T16" s="118"/>
      <c r="U16" s="118"/>
    </row>
    <row r="17" spans="1:21">
      <c r="A17" s="12" t="s">
        <v>22</v>
      </c>
      <c r="B17" s="136" t="s">
        <v>47</v>
      </c>
      <c r="C17" s="145" t="s">
        <v>267</v>
      </c>
      <c r="D17" s="143"/>
      <c r="E17" s="92"/>
      <c r="F17" s="28" t="s">
        <v>259</v>
      </c>
      <c r="G17" s="37"/>
      <c r="H17" s="76"/>
      <c r="I17" s="103" t="s">
        <v>199</v>
      </c>
      <c r="J17" s="125" t="s">
        <v>191</v>
      </c>
      <c r="K17" s="74"/>
      <c r="L17" s="125"/>
      <c r="M17" s="50"/>
      <c r="N17" s="48"/>
      <c r="O17" s="29"/>
      <c r="R17" s="99"/>
      <c r="S17" s="97" t="s">
        <v>172</v>
      </c>
    </row>
    <row r="18" spans="1:21">
      <c r="A18" s="10" t="s">
        <v>23</v>
      </c>
      <c r="B18" s="136" t="s">
        <v>48</v>
      </c>
      <c r="C18" s="70" t="s">
        <v>267</v>
      </c>
      <c r="D18" s="71"/>
      <c r="E18" s="37"/>
      <c r="F18" s="28" t="s">
        <v>259</v>
      </c>
      <c r="G18" s="37"/>
      <c r="H18" s="76"/>
      <c r="I18" s="164"/>
      <c r="J18" s="125" t="s">
        <v>191</v>
      </c>
      <c r="K18" s="103" t="s">
        <v>269</v>
      </c>
      <c r="L18" s="125" t="s">
        <v>191</v>
      </c>
      <c r="M18" s="47"/>
      <c r="N18" s="48"/>
      <c r="O18" s="34"/>
      <c r="R18" s="119" t="s">
        <v>121</v>
      </c>
      <c r="S18" s="120" t="s">
        <v>173</v>
      </c>
      <c r="T18" s="118"/>
      <c r="U18" s="118"/>
    </row>
    <row r="19" spans="1:21">
      <c r="A19" s="12" t="s">
        <v>24</v>
      </c>
      <c r="B19" s="136" t="s">
        <v>49</v>
      </c>
      <c r="C19" s="145" t="s">
        <v>267</v>
      </c>
      <c r="D19" s="71"/>
      <c r="E19" s="37"/>
      <c r="F19" s="28" t="s">
        <v>259</v>
      </c>
      <c r="G19" s="37"/>
      <c r="H19" s="125" t="s">
        <v>260</v>
      </c>
      <c r="I19" s="103" t="s">
        <v>199</v>
      </c>
      <c r="J19" s="164"/>
      <c r="K19" s="74"/>
      <c r="L19" s="125" t="s">
        <v>191</v>
      </c>
      <c r="M19" s="47"/>
      <c r="N19" s="48"/>
      <c r="O19" s="35"/>
      <c r="R19" s="100"/>
      <c r="S19" s="97" t="s">
        <v>174</v>
      </c>
      <c r="T19" s="21"/>
      <c r="U19" s="21"/>
    </row>
    <row r="20" spans="1:21">
      <c r="A20" s="10" t="s">
        <v>25</v>
      </c>
      <c r="B20" s="136" t="s">
        <v>50</v>
      </c>
      <c r="C20" s="145" t="s">
        <v>268</v>
      </c>
      <c r="D20" s="70" t="s">
        <v>274</v>
      </c>
      <c r="E20" s="37"/>
      <c r="F20" s="63"/>
      <c r="G20" s="37"/>
      <c r="H20" s="125" t="s">
        <v>260</v>
      </c>
      <c r="I20" s="125" t="s">
        <v>199</v>
      </c>
      <c r="J20" s="103" t="s">
        <v>191</v>
      </c>
      <c r="K20" s="74"/>
      <c r="L20" s="125"/>
      <c r="M20" s="51"/>
      <c r="N20" s="49"/>
      <c r="O20" s="35"/>
    </row>
    <row r="21" spans="1:21">
      <c r="A21" s="10" t="s">
        <v>26</v>
      </c>
      <c r="B21" s="137" t="s">
        <v>51</v>
      </c>
      <c r="C21" s="147"/>
      <c r="D21" s="70" t="s">
        <v>267</v>
      </c>
      <c r="E21" s="37"/>
      <c r="F21" s="64"/>
      <c r="G21" s="37"/>
      <c r="H21" s="125" t="s">
        <v>260</v>
      </c>
      <c r="I21" s="125" t="s">
        <v>270</v>
      </c>
      <c r="J21" s="125" t="s">
        <v>277</v>
      </c>
      <c r="K21" s="103" t="s">
        <v>269</v>
      </c>
      <c r="L21" s="125"/>
      <c r="M21" s="47"/>
      <c r="N21" s="48"/>
      <c r="O21" s="35"/>
    </row>
    <row r="22" spans="1:21">
      <c r="A22" s="12" t="s">
        <v>27</v>
      </c>
      <c r="B22" s="138" t="s">
        <v>52</v>
      </c>
      <c r="C22" s="145" t="s">
        <v>267</v>
      </c>
      <c r="D22" s="70" t="s">
        <v>267</v>
      </c>
      <c r="E22" s="37"/>
      <c r="F22" s="28" t="s">
        <v>259</v>
      </c>
      <c r="G22" s="37"/>
      <c r="H22" s="125" t="s">
        <v>260</v>
      </c>
      <c r="I22" s="125" t="s">
        <v>199</v>
      </c>
      <c r="J22" s="125" t="s">
        <v>191</v>
      </c>
      <c r="K22" s="74"/>
      <c r="L22" s="125"/>
      <c r="M22" s="47"/>
      <c r="N22" s="49"/>
      <c r="O22" s="35" t="s">
        <v>264</v>
      </c>
    </row>
    <row r="23" spans="1:21">
      <c r="A23" s="10" t="s">
        <v>29</v>
      </c>
      <c r="B23" s="138" t="s">
        <v>53</v>
      </c>
      <c r="C23" s="145" t="s">
        <v>267</v>
      </c>
      <c r="D23" s="70" t="s">
        <v>267</v>
      </c>
      <c r="E23" s="37"/>
      <c r="F23" s="28" t="s">
        <v>259</v>
      </c>
      <c r="G23" s="37"/>
      <c r="H23" s="125" t="s">
        <v>260</v>
      </c>
      <c r="I23" s="164"/>
      <c r="J23" s="125" t="s">
        <v>191</v>
      </c>
      <c r="K23" s="125" t="s">
        <v>270</v>
      </c>
      <c r="L23" s="125"/>
      <c r="M23" s="50"/>
      <c r="N23" s="48"/>
      <c r="O23" s="35" t="s">
        <v>265</v>
      </c>
    </row>
    <row r="24" spans="1:21">
      <c r="A24" s="11" t="s">
        <v>31</v>
      </c>
      <c r="B24" s="136" t="s">
        <v>47</v>
      </c>
      <c r="C24" s="145" t="s">
        <v>267</v>
      </c>
      <c r="D24" s="70" t="s">
        <v>267</v>
      </c>
      <c r="E24" s="37"/>
      <c r="F24" s="28" t="s">
        <v>259</v>
      </c>
      <c r="G24" s="37"/>
      <c r="H24" s="125" t="s">
        <v>260</v>
      </c>
      <c r="I24" s="76"/>
      <c r="J24" s="76"/>
      <c r="K24" s="76"/>
      <c r="L24" s="76"/>
      <c r="M24" s="47"/>
      <c r="N24" s="49"/>
      <c r="O24" s="35"/>
    </row>
    <row r="25" spans="1:21">
      <c r="A25" s="12" t="s">
        <v>32</v>
      </c>
      <c r="B25" s="136" t="s">
        <v>48</v>
      </c>
      <c r="C25" s="145" t="s">
        <v>267</v>
      </c>
      <c r="D25" s="71"/>
      <c r="E25" s="91"/>
      <c r="F25" s="28" t="s">
        <v>259</v>
      </c>
      <c r="G25" s="37"/>
      <c r="H25" s="76"/>
      <c r="I25" s="125" t="s">
        <v>199</v>
      </c>
      <c r="J25" s="103" t="s">
        <v>191</v>
      </c>
      <c r="K25" s="74"/>
      <c r="L25" s="125" t="s">
        <v>191</v>
      </c>
      <c r="M25" s="47"/>
      <c r="N25" s="48"/>
      <c r="O25" s="35"/>
    </row>
    <row r="26" spans="1:21">
      <c r="A26" s="10" t="s">
        <v>33</v>
      </c>
      <c r="B26" s="136" t="s">
        <v>49</v>
      </c>
      <c r="C26" s="147"/>
      <c r="D26" s="70" t="s">
        <v>271</v>
      </c>
      <c r="E26" s="37"/>
      <c r="F26" s="63"/>
      <c r="G26" s="37"/>
      <c r="H26" s="125" t="s">
        <v>260</v>
      </c>
      <c r="I26" s="76"/>
      <c r="J26" s="125" t="s">
        <v>191</v>
      </c>
      <c r="K26" s="103" t="s">
        <v>269</v>
      </c>
      <c r="L26" s="125"/>
      <c r="M26" s="47"/>
      <c r="N26" s="48"/>
      <c r="O26" s="35"/>
    </row>
    <row r="27" spans="1:21">
      <c r="A27" s="12" t="s">
        <v>34</v>
      </c>
      <c r="B27" s="136" t="s">
        <v>50</v>
      </c>
      <c r="C27" s="147"/>
      <c r="D27" s="70" t="s">
        <v>267</v>
      </c>
      <c r="E27" s="37"/>
      <c r="F27" s="63"/>
      <c r="G27" s="37"/>
      <c r="H27" s="125" t="s">
        <v>260</v>
      </c>
      <c r="I27" s="74"/>
      <c r="J27" s="103" t="s">
        <v>266</v>
      </c>
      <c r="K27" s="103" t="s">
        <v>269</v>
      </c>
      <c r="L27" s="125"/>
      <c r="M27" s="47"/>
      <c r="N27" s="48"/>
      <c r="O27" s="35"/>
    </row>
    <row r="28" spans="1:21">
      <c r="A28" s="10" t="s">
        <v>35</v>
      </c>
      <c r="B28" s="137" t="s">
        <v>51</v>
      </c>
      <c r="C28" s="145" t="s">
        <v>267</v>
      </c>
      <c r="D28" s="142"/>
      <c r="E28" s="37"/>
      <c r="F28" s="28" t="s">
        <v>259</v>
      </c>
      <c r="G28" s="37"/>
      <c r="H28" s="125" t="s">
        <v>260</v>
      </c>
      <c r="I28" s="103" t="s">
        <v>199</v>
      </c>
      <c r="J28" s="76"/>
      <c r="K28" s="76"/>
      <c r="L28" s="125"/>
      <c r="M28" s="47"/>
      <c r="N28" s="49"/>
      <c r="O28" s="35"/>
    </row>
    <row r="29" spans="1:21">
      <c r="A29" s="12" t="s">
        <v>36</v>
      </c>
      <c r="B29" s="138" t="s">
        <v>52</v>
      </c>
      <c r="C29" s="145" t="s">
        <v>267</v>
      </c>
      <c r="D29" s="70" t="s">
        <v>267</v>
      </c>
      <c r="E29" s="37"/>
      <c r="F29" s="28" t="s">
        <v>259</v>
      </c>
      <c r="G29" s="37"/>
      <c r="H29" s="125" t="s">
        <v>260</v>
      </c>
      <c r="I29" s="76"/>
      <c r="J29" s="76"/>
      <c r="K29" s="103" t="s">
        <v>270</v>
      </c>
      <c r="L29" s="125" t="s">
        <v>191</v>
      </c>
      <c r="M29" s="47"/>
      <c r="N29" s="52"/>
      <c r="O29" s="29"/>
    </row>
    <row r="30" spans="1:21">
      <c r="A30" s="10" t="s">
        <v>37</v>
      </c>
      <c r="B30" s="136" t="s">
        <v>53</v>
      </c>
      <c r="C30" s="147"/>
      <c r="D30" s="70" t="s">
        <v>267</v>
      </c>
      <c r="E30" s="92"/>
      <c r="F30" s="28" t="s">
        <v>259</v>
      </c>
      <c r="G30" s="37"/>
      <c r="H30" s="76"/>
      <c r="I30" s="103" t="s">
        <v>199</v>
      </c>
      <c r="J30" s="76"/>
      <c r="K30" s="125" t="s">
        <v>191</v>
      </c>
      <c r="L30" s="125" t="s">
        <v>191</v>
      </c>
      <c r="M30" s="50"/>
      <c r="N30" s="49"/>
      <c r="O30" s="35"/>
    </row>
    <row r="31" spans="1:21">
      <c r="A31" s="12" t="s">
        <v>38</v>
      </c>
      <c r="B31" s="136" t="s">
        <v>47</v>
      </c>
      <c r="C31" s="145" t="s">
        <v>267</v>
      </c>
      <c r="D31" s="71"/>
      <c r="E31" s="37"/>
      <c r="F31" s="28" t="s">
        <v>259</v>
      </c>
      <c r="G31" s="28"/>
      <c r="H31" s="76"/>
      <c r="I31" s="125" t="s">
        <v>199</v>
      </c>
      <c r="J31" s="76"/>
      <c r="K31" s="125" t="s">
        <v>191</v>
      </c>
      <c r="L31" s="125"/>
      <c r="M31" s="47"/>
      <c r="N31" s="48"/>
      <c r="O31" s="35"/>
    </row>
    <row r="32" spans="1:21">
      <c r="A32" s="10" t="s">
        <v>39</v>
      </c>
      <c r="B32" s="136" t="s">
        <v>48</v>
      </c>
      <c r="C32" s="145" t="s">
        <v>267</v>
      </c>
      <c r="D32" s="70" t="s">
        <v>267</v>
      </c>
      <c r="E32" s="28"/>
      <c r="F32" s="28" t="s">
        <v>259</v>
      </c>
      <c r="G32" s="37"/>
      <c r="H32" s="76"/>
      <c r="I32" s="125" t="s">
        <v>199</v>
      </c>
      <c r="J32" s="103" t="s">
        <v>191</v>
      </c>
      <c r="K32" s="74"/>
      <c r="L32" s="76"/>
      <c r="M32" s="47"/>
      <c r="N32" s="49"/>
      <c r="O32" s="35"/>
    </row>
    <row r="33" spans="1:15">
      <c r="A33" s="10" t="s">
        <v>40</v>
      </c>
      <c r="B33" s="136" t="s">
        <v>49</v>
      </c>
      <c r="C33" s="145" t="s">
        <v>267</v>
      </c>
      <c r="D33" s="70" t="s">
        <v>267</v>
      </c>
      <c r="E33" s="37"/>
      <c r="F33" s="63"/>
      <c r="G33" s="37"/>
      <c r="H33" s="103" t="s">
        <v>260</v>
      </c>
      <c r="I33" s="125" t="s">
        <v>199</v>
      </c>
      <c r="J33" s="103" t="s">
        <v>191</v>
      </c>
      <c r="K33" s="76"/>
      <c r="L33" s="76"/>
      <c r="M33" s="47"/>
      <c r="N33" s="48"/>
      <c r="O33" s="33" t="s">
        <v>272</v>
      </c>
    </row>
    <row r="34" spans="1:15" ht="14.25" thickBot="1">
      <c r="A34" s="13" t="s">
        <v>41</v>
      </c>
      <c r="B34" s="162" t="s">
        <v>263</v>
      </c>
      <c r="C34" s="163" t="s">
        <v>267</v>
      </c>
      <c r="D34" s="149" t="s">
        <v>267</v>
      </c>
      <c r="E34" s="37"/>
      <c r="F34" s="41" t="s">
        <v>259</v>
      </c>
      <c r="G34" s="37"/>
      <c r="H34" s="73" t="s">
        <v>260</v>
      </c>
      <c r="I34" s="130"/>
      <c r="J34" s="159"/>
      <c r="K34" s="73" t="s">
        <v>269</v>
      </c>
      <c r="L34" s="76"/>
      <c r="M34" s="47"/>
      <c r="N34" s="48"/>
      <c r="O34" s="42" t="s">
        <v>273</v>
      </c>
    </row>
    <row r="35" spans="1:15">
      <c r="A35" s="18" t="s">
        <v>208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7"/>
    </row>
    <row r="36" spans="1:15">
      <c r="A36" s="19" t="s">
        <v>209</v>
      </c>
      <c r="B36" s="9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</sheetData>
  <mergeCells count="1">
    <mergeCell ref="S8:T8"/>
  </mergeCells>
  <phoneticPr fontId="16"/>
  <pageMargins left="0.7" right="0.7" top="0.75" bottom="0.75" header="0.3" footer="0.3"/>
  <pageSetup paperSize="9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6"/>
  <sheetViews>
    <sheetView workbookViewId="0">
      <selection activeCell="I23" sqref="I23"/>
    </sheetView>
  </sheetViews>
  <sheetFormatPr defaultRowHeight="13.5"/>
  <cols>
    <col min="1" max="1" width="4.75" style="16" customWidth="1"/>
    <col min="2" max="2" width="4.125" customWidth="1"/>
    <col min="3" max="4" width="3.625" customWidth="1"/>
    <col min="5" max="5" width="3.625" hidden="1" customWidth="1"/>
    <col min="6" max="6" width="3.625" customWidth="1"/>
    <col min="7" max="7" width="3.625" hidden="1" customWidth="1"/>
    <col min="8" max="11" width="3.625" customWidth="1"/>
    <col min="12" max="14" width="3.625" hidden="1" customWidth="1"/>
    <col min="15" max="15" width="14.625" customWidth="1"/>
    <col min="18" max="18" width="9" style="21"/>
  </cols>
  <sheetData>
    <row r="1" spans="1:21">
      <c r="B1" s="69" t="s">
        <v>64</v>
      </c>
    </row>
    <row r="2" spans="1:21" ht="14.25" thickBot="1">
      <c r="C2" t="s">
        <v>55</v>
      </c>
      <c r="D2" t="s">
        <v>55</v>
      </c>
      <c r="E2" t="s">
        <v>67</v>
      </c>
      <c r="F2" t="s">
        <v>67</v>
      </c>
      <c r="G2" t="s">
        <v>67</v>
      </c>
      <c r="H2" t="s">
        <v>67</v>
      </c>
      <c r="I2" s="113" t="s">
        <v>113</v>
      </c>
      <c r="J2" s="113" t="s">
        <v>113</v>
      </c>
      <c r="K2" t="s">
        <v>55</v>
      </c>
    </row>
    <row r="3" spans="1:21" ht="14.25" thickBot="1">
      <c r="A3" s="2" t="s">
        <v>0</v>
      </c>
      <c r="B3" s="3" t="s">
        <v>1</v>
      </c>
      <c r="C3" s="140" t="s">
        <v>42</v>
      </c>
      <c r="D3" s="140" t="s">
        <v>43</v>
      </c>
      <c r="E3" s="68" t="s">
        <v>3</v>
      </c>
      <c r="F3" s="24" t="s">
        <v>66</v>
      </c>
      <c r="G3" s="24" t="s">
        <v>109</v>
      </c>
      <c r="H3" s="67" t="s">
        <v>123</v>
      </c>
      <c r="I3" s="67" t="s">
        <v>108</v>
      </c>
      <c r="J3" s="67" t="s">
        <v>7</v>
      </c>
      <c r="K3" s="96" t="s">
        <v>6</v>
      </c>
      <c r="L3" s="43" t="s">
        <v>44</v>
      </c>
      <c r="M3" s="43" t="s">
        <v>45</v>
      </c>
      <c r="N3" s="44" t="s">
        <v>46</v>
      </c>
      <c r="O3" s="5" t="s">
        <v>8</v>
      </c>
    </row>
    <row r="4" spans="1:21">
      <c r="A4" s="12" t="s">
        <v>9</v>
      </c>
      <c r="B4" s="168" t="s">
        <v>281</v>
      </c>
      <c r="C4" s="166" t="s">
        <v>286</v>
      </c>
      <c r="D4" s="165" t="s">
        <v>285</v>
      </c>
      <c r="E4" s="65"/>
      <c r="F4" s="28" t="s">
        <v>285</v>
      </c>
      <c r="G4" s="65"/>
      <c r="H4" s="76"/>
      <c r="I4" s="122" t="s">
        <v>289</v>
      </c>
      <c r="J4" s="125" t="s">
        <v>291</v>
      </c>
      <c r="K4" s="77"/>
      <c r="L4" s="125"/>
      <c r="M4" s="45"/>
      <c r="N4" s="46"/>
      <c r="O4" s="27"/>
      <c r="R4" s="69" t="s">
        <v>162</v>
      </c>
      <c r="S4" s="21"/>
    </row>
    <row r="5" spans="1:21">
      <c r="A5" s="14" t="s">
        <v>10</v>
      </c>
      <c r="B5" s="138" t="s">
        <v>283</v>
      </c>
      <c r="C5" s="153" t="s">
        <v>285</v>
      </c>
      <c r="D5" s="70" t="s">
        <v>285</v>
      </c>
      <c r="E5" s="28"/>
      <c r="F5" s="28" t="s">
        <v>285</v>
      </c>
      <c r="G5" s="37"/>
      <c r="H5" s="103" t="s">
        <v>285</v>
      </c>
      <c r="I5" s="76"/>
      <c r="J5" s="76"/>
      <c r="K5" s="103" t="s">
        <v>289</v>
      </c>
      <c r="L5" s="125"/>
      <c r="M5" s="47"/>
      <c r="N5" s="48"/>
      <c r="O5" s="29"/>
      <c r="R5"/>
      <c r="S5" s="21"/>
    </row>
    <row r="6" spans="1:21">
      <c r="A6" s="14" t="s">
        <v>11</v>
      </c>
      <c r="B6" s="136" t="s">
        <v>53</v>
      </c>
      <c r="C6" s="153" t="s">
        <v>285</v>
      </c>
      <c r="D6" s="144" t="s">
        <v>285</v>
      </c>
      <c r="E6" s="37"/>
      <c r="F6" s="63"/>
      <c r="G6" s="28"/>
      <c r="H6" s="103" t="s">
        <v>285</v>
      </c>
      <c r="I6" s="76"/>
      <c r="J6" s="103" t="s">
        <v>291</v>
      </c>
      <c r="K6" s="74"/>
      <c r="L6" s="125"/>
      <c r="M6" s="47"/>
      <c r="N6" s="49"/>
      <c r="O6" s="29"/>
      <c r="R6" s="84" t="s">
        <v>163</v>
      </c>
      <c r="S6" s="85" t="s">
        <v>164</v>
      </c>
      <c r="T6" s="84" t="s">
        <v>165</v>
      </c>
      <c r="U6" s="115" t="s">
        <v>166</v>
      </c>
    </row>
    <row r="7" spans="1:21">
      <c r="A7" s="14" t="s">
        <v>12</v>
      </c>
      <c r="B7" s="136" t="s">
        <v>47</v>
      </c>
      <c r="C7" s="153" t="s">
        <v>287</v>
      </c>
      <c r="D7" s="70" t="s">
        <v>285</v>
      </c>
      <c r="E7" s="91"/>
      <c r="F7" s="28" t="s">
        <v>288</v>
      </c>
      <c r="G7" s="28"/>
      <c r="H7" s="125" t="s">
        <v>285</v>
      </c>
      <c r="I7" s="74"/>
      <c r="J7" s="76"/>
      <c r="K7" s="74"/>
      <c r="L7" s="125" t="s">
        <v>191</v>
      </c>
      <c r="M7" s="47"/>
      <c r="N7" s="48"/>
      <c r="O7" s="29"/>
      <c r="R7" s="80" t="s">
        <v>7</v>
      </c>
      <c r="S7" s="79">
        <f>(890*8)*16</f>
        <v>113920</v>
      </c>
      <c r="T7" s="80">
        <f>(620*1)+(940*15)</f>
        <v>14720</v>
      </c>
      <c r="U7" s="116">
        <f>S7+T7</f>
        <v>128640</v>
      </c>
    </row>
    <row r="8" spans="1:21">
      <c r="A8" s="14" t="s">
        <v>13</v>
      </c>
      <c r="B8" s="136" t="s">
        <v>48</v>
      </c>
      <c r="C8" s="155"/>
      <c r="D8" s="144" t="s">
        <v>286</v>
      </c>
      <c r="E8" s="37"/>
      <c r="F8" s="28" t="s">
        <v>286</v>
      </c>
      <c r="G8" s="28"/>
      <c r="H8" s="76"/>
      <c r="I8" s="103" t="s">
        <v>289</v>
      </c>
      <c r="J8" s="103" t="s">
        <v>291</v>
      </c>
      <c r="K8" s="103" t="s">
        <v>289</v>
      </c>
      <c r="L8" s="76"/>
      <c r="M8" s="47"/>
      <c r="N8" s="49"/>
      <c r="O8" s="29"/>
      <c r="R8" s="80" t="s">
        <v>5</v>
      </c>
      <c r="S8" s="377" t="s">
        <v>280</v>
      </c>
      <c r="T8" s="378"/>
      <c r="U8" s="116"/>
    </row>
    <row r="9" spans="1:21">
      <c r="A9" s="10" t="s">
        <v>14</v>
      </c>
      <c r="B9" s="136" t="s">
        <v>49</v>
      </c>
      <c r="C9" s="145" t="s">
        <v>285</v>
      </c>
      <c r="D9" s="143"/>
      <c r="E9" s="37"/>
      <c r="F9" s="28" t="s">
        <v>285</v>
      </c>
      <c r="G9" s="28"/>
      <c r="H9" s="76"/>
      <c r="I9" s="103" t="s">
        <v>289</v>
      </c>
      <c r="J9" s="103" t="s">
        <v>291</v>
      </c>
      <c r="K9" s="74"/>
      <c r="L9" s="125"/>
      <c r="M9" s="50"/>
      <c r="N9" s="49"/>
      <c r="O9" s="33"/>
      <c r="R9" s="80" t="s">
        <v>6</v>
      </c>
      <c r="S9" s="81">
        <f>(890*8)*14</f>
        <v>99680</v>
      </c>
      <c r="T9" s="80">
        <f>(538*11)+(360*3)</f>
        <v>6998</v>
      </c>
      <c r="U9" s="116">
        <f>S9+T9</f>
        <v>106678</v>
      </c>
    </row>
    <row r="10" spans="1:21">
      <c r="A10" s="11" t="s">
        <v>15</v>
      </c>
      <c r="B10" s="136" t="s">
        <v>50</v>
      </c>
      <c r="C10" s="153" t="s">
        <v>285</v>
      </c>
      <c r="D10" s="141" t="s">
        <v>287</v>
      </c>
      <c r="E10" s="37"/>
      <c r="F10" s="63"/>
      <c r="G10" s="28"/>
      <c r="H10" s="103" t="s">
        <v>285</v>
      </c>
      <c r="I10" s="74"/>
      <c r="J10" s="103" t="s">
        <v>290</v>
      </c>
      <c r="K10" s="74"/>
      <c r="L10" s="125"/>
      <c r="M10" s="47"/>
      <c r="N10" s="49"/>
      <c r="O10" s="33"/>
      <c r="R10" s="80" t="s">
        <v>121</v>
      </c>
      <c r="S10" s="82">
        <f>(890*8)*19+(890*6)*1</f>
        <v>140620</v>
      </c>
      <c r="T10" s="80">
        <f>(742*19)+(432*1)</f>
        <v>14530</v>
      </c>
      <c r="U10" s="116">
        <f>S10+T10</f>
        <v>155150</v>
      </c>
    </row>
    <row r="11" spans="1:21">
      <c r="A11" s="11" t="s">
        <v>16</v>
      </c>
      <c r="B11" s="137" t="s">
        <v>51</v>
      </c>
      <c r="C11" s="141" t="s">
        <v>286</v>
      </c>
      <c r="D11" s="142"/>
      <c r="E11" s="37"/>
      <c r="F11" s="28" t="s">
        <v>285</v>
      </c>
      <c r="G11" s="28"/>
      <c r="H11" s="103" t="s">
        <v>285</v>
      </c>
      <c r="I11" s="125" t="s">
        <v>293</v>
      </c>
      <c r="J11" s="74"/>
      <c r="K11" s="103" t="s">
        <v>292</v>
      </c>
      <c r="L11" s="125"/>
      <c r="M11" s="51"/>
      <c r="N11" s="48"/>
      <c r="O11" s="33" t="s">
        <v>294</v>
      </c>
      <c r="R11"/>
      <c r="S11" s="21"/>
    </row>
    <row r="12" spans="1:21">
      <c r="A12" s="11" t="s">
        <v>17</v>
      </c>
      <c r="B12" s="138" t="s">
        <v>52</v>
      </c>
      <c r="C12" s="155"/>
      <c r="D12" s="144" t="s">
        <v>285</v>
      </c>
      <c r="E12" s="91"/>
      <c r="F12" s="28" t="s">
        <v>285</v>
      </c>
      <c r="G12" s="28"/>
      <c r="H12" s="125" t="s">
        <v>285</v>
      </c>
      <c r="I12" s="125" t="s">
        <v>289</v>
      </c>
      <c r="J12" s="74"/>
      <c r="K12" s="103" t="s">
        <v>292</v>
      </c>
      <c r="L12" s="125"/>
      <c r="M12" s="51"/>
      <c r="N12" s="48"/>
      <c r="O12" s="33"/>
      <c r="R12"/>
      <c r="S12" s="21"/>
    </row>
    <row r="13" spans="1:21">
      <c r="A13" s="12" t="s">
        <v>18</v>
      </c>
      <c r="B13" s="136" t="s">
        <v>53</v>
      </c>
      <c r="C13" s="147"/>
      <c r="D13" s="144" t="s">
        <v>285</v>
      </c>
      <c r="E13" s="37"/>
      <c r="F13" s="63"/>
      <c r="G13" s="28"/>
      <c r="H13" s="103" t="s">
        <v>285</v>
      </c>
      <c r="I13" s="74"/>
      <c r="J13" s="103" t="s">
        <v>291</v>
      </c>
      <c r="K13" s="103" t="s">
        <v>289</v>
      </c>
      <c r="L13" s="125"/>
      <c r="M13" s="47"/>
      <c r="N13" s="49"/>
      <c r="O13" s="33"/>
      <c r="R13" s="83" t="s">
        <v>165</v>
      </c>
      <c r="S13" s="21"/>
    </row>
    <row r="14" spans="1:21">
      <c r="A14" s="14" t="s">
        <v>19</v>
      </c>
      <c r="B14" s="136" t="s">
        <v>47</v>
      </c>
      <c r="C14" s="144" t="s">
        <v>285</v>
      </c>
      <c r="D14" s="71"/>
      <c r="E14" s="37"/>
      <c r="F14" s="63"/>
      <c r="G14" s="37"/>
      <c r="H14" s="125" t="s">
        <v>285</v>
      </c>
      <c r="I14" s="125" t="s">
        <v>290</v>
      </c>
      <c r="J14" s="103" t="s">
        <v>291</v>
      </c>
      <c r="K14" s="74"/>
      <c r="L14" s="125"/>
      <c r="M14" s="47"/>
      <c r="N14" s="49"/>
      <c r="O14" s="33"/>
      <c r="R14" s="98" t="s">
        <v>7</v>
      </c>
      <c r="S14" s="21" t="s">
        <v>169</v>
      </c>
    </row>
    <row r="15" spans="1:21">
      <c r="A15" s="14" t="s">
        <v>20</v>
      </c>
      <c r="B15" s="136" t="s">
        <v>48</v>
      </c>
      <c r="C15" s="153" t="s">
        <v>285</v>
      </c>
      <c r="D15" s="144" t="s">
        <v>287</v>
      </c>
      <c r="E15" s="78"/>
      <c r="F15" s="28" t="s">
        <v>285</v>
      </c>
      <c r="G15" s="37"/>
      <c r="H15" s="76"/>
      <c r="I15" s="125" t="s">
        <v>289</v>
      </c>
      <c r="J15" s="74"/>
      <c r="K15" s="74"/>
      <c r="L15" s="125"/>
      <c r="M15" s="47"/>
      <c r="N15" s="49"/>
      <c r="O15" s="33"/>
      <c r="R15" s="99"/>
      <c r="S15" s="21" t="s">
        <v>170</v>
      </c>
    </row>
    <row r="16" spans="1:21">
      <c r="A16" s="10" t="s">
        <v>21</v>
      </c>
      <c r="B16" s="136" t="s">
        <v>49</v>
      </c>
      <c r="C16" s="153" t="s">
        <v>285</v>
      </c>
      <c r="D16" s="157"/>
      <c r="E16" s="28"/>
      <c r="F16" s="28" t="s">
        <v>288</v>
      </c>
      <c r="G16" s="37"/>
      <c r="H16" s="125" t="s">
        <v>285</v>
      </c>
      <c r="I16" s="164"/>
      <c r="J16" s="125" t="s">
        <v>291</v>
      </c>
      <c r="K16" s="74"/>
      <c r="L16" s="125"/>
      <c r="M16" s="50"/>
      <c r="N16" s="49"/>
      <c r="O16" s="29"/>
      <c r="R16" s="117" t="s">
        <v>6</v>
      </c>
      <c r="S16" s="118" t="s">
        <v>171</v>
      </c>
      <c r="T16" s="118"/>
      <c r="U16" s="118"/>
    </row>
    <row r="17" spans="1:21">
      <c r="A17" s="12" t="s">
        <v>22</v>
      </c>
      <c r="B17" s="136" t="s">
        <v>50</v>
      </c>
      <c r="C17" s="145" t="s">
        <v>285</v>
      </c>
      <c r="D17" s="157"/>
      <c r="E17" s="92"/>
      <c r="F17" s="28" t="s">
        <v>288</v>
      </c>
      <c r="G17" s="37"/>
      <c r="H17" s="74"/>
      <c r="I17" s="103" t="s">
        <v>290</v>
      </c>
      <c r="J17" s="76"/>
      <c r="K17" s="103" t="s">
        <v>291</v>
      </c>
      <c r="L17" s="125"/>
      <c r="M17" s="50"/>
      <c r="N17" s="48"/>
      <c r="O17" s="29"/>
      <c r="R17" s="99"/>
      <c r="S17" s="97" t="s">
        <v>172</v>
      </c>
    </row>
    <row r="18" spans="1:21">
      <c r="A18" s="10" t="s">
        <v>23</v>
      </c>
      <c r="B18" s="137" t="s">
        <v>51</v>
      </c>
      <c r="C18" s="154"/>
      <c r="D18" s="70" t="s">
        <v>285</v>
      </c>
      <c r="E18" s="37"/>
      <c r="F18" s="63"/>
      <c r="G18" s="37"/>
      <c r="H18" s="103" t="s">
        <v>285</v>
      </c>
      <c r="I18" s="103" t="s">
        <v>289</v>
      </c>
      <c r="J18" s="125" t="s">
        <v>291</v>
      </c>
      <c r="K18" s="103" t="s">
        <v>292</v>
      </c>
      <c r="L18" s="125" t="s">
        <v>191</v>
      </c>
      <c r="M18" s="47"/>
      <c r="N18" s="48"/>
      <c r="O18" s="34"/>
      <c r="R18" s="119" t="s">
        <v>121</v>
      </c>
      <c r="S18" s="120" t="s">
        <v>173</v>
      </c>
      <c r="T18" s="118"/>
      <c r="U18" s="118"/>
    </row>
    <row r="19" spans="1:21">
      <c r="A19" s="12" t="s">
        <v>24</v>
      </c>
      <c r="B19" s="138" t="s">
        <v>52</v>
      </c>
      <c r="C19" s="145" t="s">
        <v>286</v>
      </c>
      <c r="D19" s="70" t="s">
        <v>287</v>
      </c>
      <c r="E19" s="37"/>
      <c r="F19" s="28" t="s">
        <v>285</v>
      </c>
      <c r="G19" s="37"/>
      <c r="H19" s="76"/>
      <c r="I19" s="103" t="s">
        <v>289</v>
      </c>
      <c r="J19" s="169"/>
      <c r="K19" s="103" t="s">
        <v>289</v>
      </c>
      <c r="L19" s="125" t="s">
        <v>191</v>
      </c>
      <c r="M19" s="47"/>
      <c r="N19" s="48"/>
      <c r="O19" s="35"/>
      <c r="R19" s="100"/>
      <c r="S19" s="97" t="s">
        <v>174</v>
      </c>
      <c r="T19" s="21"/>
      <c r="U19" s="21"/>
    </row>
    <row r="20" spans="1:21">
      <c r="A20" s="10" t="s">
        <v>25</v>
      </c>
      <c r="B20" s="136" t="s">
        <v>53</v>
      </c>
      <c r="C20" s="145" t="s">
        <v>286</v>
      </c>
      <c r="D20" s="70" t="s">
        <v>287</v>
      </c>
      <c r="E20" s="37"/>
      <c r="F20" s="28" t="s">
        <v>285</v>
      </c>
      <c r="G20" s="37"/>
      <c r="H20" s="76"/>
      <c r="I20" s="125" t="s">
        <v>289</v>
      </c>
      <c r="J20" s="76"/>
      <c r="K20" s="74"/>
      <c r="L20" s="125"/>
      <c r="M20" s="51"/>
      <c r="N20" s="49"/>
      <c r="O20" s="35"/>
    </row>
    <row r="21" spans="1:21">
      <c r="A21" s="10" t="s">
        <v>26</v>
      </c>
      <c r="B21" s="136" t="s">
        <v>47</v>
      </c>
      <c r="C21" s="145" t="s">
        <v>285</v>
      </c>
      <c r="D21" s="70" t="s">
        <v>285</v>
      </c>
      <c r="E21" s="37"/>
      <c r="F21" s="28" t="s">
        <v>285</v>
      </c>
      <c r="G21" s="37"/>
      <c r="H21" s="125" t="s">
        <v>285</v>
      </c>
      <c r="I21" s="125" t="s">
        <v>289</v>
      </c>
      <c r="J21" s="125" t="s">
        <v>291</v>
      </c>
      <c r="K21" s="76"/>
      <c r="L21" s="125"/>
      <c r="M21" s="47"/>
      <c r="N21" s="48"/>
      <c r="O21" s="35" t="s">
        <v>284</v>
      </c>
    </row>
    <row r="22" spans="1:21">
      <c r="A22" s="12" t="s">
        <v>27</v>
      </c>
      <c r="B22" s="136" t="s">
        <v>48</v>
      </c>
      <c r="C22" s="145" t="s">
        <v>285</v>
      </c>
      <c r="D22" s="70" t="s">
        <v>285</v>
      </c>
      <c r="E22" s="37"/>
      <c r="F22" s="28" t="s">
        <v>285</v>
      </c>
      <c r="G22" s="37"/>
      <c r="H22" s="76"/>
      <c r="I22" s="125" t="s">
        <v>291</v>
      </c>
      <c r="J22" s="125" t="s">
        <v>291</v>
      </c>
      <c r="K22" s="74"/>
      <c r="L22" s="125"/>
      <c r="M22" s="47"/>
      <c r="N22" s="49"/>
      <c r="O22" s="35" t="s">
        <v>264</v>
      </c>
    </row>
    <row r="23" spans="1:21">
      <c r="A23" s="10" t="s">
        <v>29</v>
      </c>
      <c r="B23" s="136" t="s">
        <v>49</v>
      </c>
      <c r="C23" s="145" t="s">
        <v>285</v>
      </c>
      <c r="D23" s="70" t="s">
        <v>285</v>
      </c>
      <c r="E23" s="37"/>
      <c r="F23" s="28" t="s">
        <v>285</v>
      </c>
      <c r="G23" s="37"/>
      <c r="H23" s="125" t="s">
        <v>285</v>
      </c>
      <c r="I23" s="103" t="s">
        <v>289</v>
      </c>
      <c r="J23" s="76"/>
      <c r="K23" s="74"/>
      <c r="L23" s="125"/>
      <c r="M23" s="50"/>
      <c r="N23" s="48"/>
      <c r="O23" s="35" t="s">
        <v>265</v>
      </c>
    </row>
    <row r="24" spans="1:21">
      <c r="A24" s="11" t="s">
        <v>31</v>
      </c>
      <c r="B24" s="136" t="s">
        <v>50</v>
      </c>
      <c r="C24" s="145" t="s">
        <v>285</v>
      </c>
      <c r="D24" s="71"/>
      <c r="E24" s="37"/>
      <c r="F24" s="28" t="s">
        <v>285</v>
      </c>
      <c r="G24" s="37"/>
      <c r="H24" s="125" t="s">
        <v>285</v>
      </c>
      <c r="I24" s="74"/>
      <c r="J24" s="76"/>
      <c r="K24" s="103" t="s">
        <v>289</v>
      </c>
      <c r="L24" s="76"/>
      <c r="M24" s="47"/>
      <c r="N24" s="49"/>
      <c r="O24" s="35"/>
    </row>
    <row r="25" spans="1:21">
      <c r="A25" s="12" t="s">
        <v>32</v>
      </c>
      <c r="B25" s="137" t="s">
        <v>51</v>
      </c>
      <c r="C25" s="145" t="s">
        <v>285</v>
      </c>
      <c r="D25" s="70" t="s">
        <v>285</v>
      </c>
      <c r="E25" s="91"/>
      <c r="F25" s="63"/>
      <c r="G25" s="37"/>
      <c r="H25" s="103" t="s">
        <v>285</v>
      </c>
      <c r="I25" s="74"/>
      <c r="J25" s="103" t="s">
        <v>291</v>
      </c>
      <c r="K25" s="103" t="s">
        <v>295</v>
      </c>
      <c r="L25" s="125" t="s">
        <v>191</v>
      </c>
      <c r="M25" s="47"/>
      <c r="N25" s="48"/>
      <c r="O25" s="35" t="s">
        <v>296</v>
      </c>
    </row>
    <row r="26" spans="1:21">
      <c r="A26" s="10" t="s">
        <v>33</v>
      </c>
      <c r="B26" s="138" t="s">
        <v>52</v>
      </c>
      <c r="C26" s="145" t="s">
        <v>287</v>
      </c>
      <c r="D26" s="70" t="s">
        <v>285</v>
      </c>
      <c r="E26" s="37"/>
      <c r="F26" s="63"/>
      <c r="G26" s="37"/>
      <c r="H26" s="74"/>
      <c r="I26" s="103" t="s">
        <v>289</v>
      </c>
      <c r="J26" s="125" t="s">
        <v>291</v>
      </c>
      <c r="K26" s="103" t="s">
        <v>297</v>
      </c>
      <c r="L26" s="125"/>
      <c r="M26" s="47"/>
      <c r="N26" s="48"/>
      <c r="O26" s="35"/>
    </row>
    <row r="27" spans="1:21">
      <c r="A27" s="12" t="s">
        <v>34</v>
      </c>
      <c r="B27" s="136" t="s">
        <v>53</v>
      </c>
      <c r="C27" s="147"/>
      <c r="D27" s="70" t="s">
        <v>285</v>
      </c>
      <c r="E27" s="37"/>
      <c r="F27" s="28" t="s">
        <v>285</v>
      </c>
      <c r="G27" s="37"/>
      <c r="H27" s="125" t="s">
        <v>285</v>
      </c>
      <c r="I27" s="74"/>
      <c r="J27" s="103" t="s">
        <v>289</v>
      </c>
      <c r="K27" s="74"/>
      <c r="L27" s="125"/>
      <c r="M27" s="47"/>
      <c r="N27" s="48"/>
      <c r="O27" s="35"/>
    </row>
    <row r="28" spans="1:21">
      <c r="A28" s="10" t="s">
        <v>35</v>
      </c>
      <c r="B28" s="136" t="s">
        <v>47</v>
      </c>
      <c r="C28" s="145" t="s">
        <v>285</v>
      </c>
      <c r="D28" s="71"/>
      <c r="E28" s="37"/>
      <c r="F28" s="28" t="s">
        <v>288</v>
      </c>
      <c r="G28" s="37"/>
      <c r="H28" s="125" t="s">
        <v>285</v>
      </c>
      <c r="I28" s="103" t="s">
        <v>291</v>
      </c>
      <c r="J28" s="74"/>
      <c r="K28" s="74"/>
      <c r="L28" s="125"/>
      <c r="M28" s="47"/>
      <c r="N28" s="49"/>
      <c r="O28" s="35"/>
    </row>
    <row r="29" spans="1:21">
      <c r="A29" s="12" t="s">
        <v>36</v>
      </c>
      <c r="B29" s="136" t="s">
        <v>48</v>
      </c>
      <c r="C29" s="145" t="s">
        <v>285</v>
      </c>
      <c r="D29" s="70" t="s">
        <v>285</v>
      </c>
      <c r="E29" s="37"/>
      <c r="F29" s="28" t="s">
        <v>285</v>
      </c>
      <c r="G29" s="37"/>
      <c r="H29" s="76"/>
      <c r="I29" s="103" t="s">
        <v>289</v>
      </c>
      <c r="J29" s="74"/>
      <c r="K29" s="103" t="s">
        <v>291</v>
      </c>
      <c r="L29" s="125" t="s">
        <v>191</v>
      </c>
      <c r="M29" s="47"/>
      <c r="N29" s="52"/>
      <c r="O29" s="29" t="s">
        <v>284</v>
      </c>
    </row>
    <row r="30" spans="1:21">
      <c r="A30" s="10" t="s">
        <v>37</v>
      </c>
      <c r="B30" s="136" t="s">
        <v>49</v>
      </c>
      <c r="C30" s="147"/>
      <c r="D30" s="70" t="s">
        <v>285</v>
      </c>
      <c r="E30" s="92"/>
      <c r="F30" s="28" t="s">
        <v>285</v>
      </c>
      <c r="G30" s="37"/>
      <c r="H30" s="103" t="s">
        <v>285</v>
      </c>
      <c r="I30" s="103" t="s">
        <v>289</v>
      </c>
      <c r="J30" s="74"/>
      <c r="K30" s="76"/>
      <c r="L30" s="125" t="s">
        <v>191</v>
      </c>
      <c r="M30" s="50"/>
      <c r="N30" s="49"/>
      <c r="O30" s="35"/>
    </row>
    <row r="31" spans="1:21">
      <c r="A31" s="12" t="s">
        <v>38</v>
      </c>
      <c r="B31" s="136" t="s">
        <v>50</v>
      </c>
      <c r="C31" s="147"/>
      <c r="D31" s="70" t="s">
        <v>285</v>
      </c>
      <c r="E31" s="37"/>
      <c r="F31" s="28" t="s">
        <v>288</v>
      </c>
      <c r="G31" s="28"/>
      <c r="H31" s="103" t="s">
        <v>285</v>
      </c>
      <c r="I31" s="74"/>
      <c r="J31" s="103" t="s">
        <v>291</v>
      </c>
      <c r="K31" s="74"/>
      <c r="L31" s="125"/>
      <c r="M31" s="47"/>
      <c r="N31" s="48"/>
      <c r="O31" s="35"/>
    </row>
    <row r="32" spans="1:21">
      <c r="A32" s="10" t="s">
        <v>39</v>
      </c>
      <c r="B32" s="137" t="s">
        <v>51</v>
      </c>
      <c r="C32" s="147"/>
      <c r="D32" s="70" t="s">
        <v>285</v>
      </c>
      <c r="E32" s="28"/>
      <c r="F32" s="28" t="s">
        <v>285</v>
      </c>
      <c r="G32" s="37"/>
      <c r="H32" s="76"/>
      <c r="I32" s="125" t="s">
        <v>289</v>
      </c>
      <c r="J32" s="103" t="s">
        <v>291</v>
      </c>
      <c r="K32" s="103" t="s">
        <v>292</v>
      </c>
      <c r="L32" s="76"/>
      <c r="M32" s="47"/>
      <c r="N32" s="49"/>
      <c r="O32" s="35"/>
    </row>
    <row r="33" spans="1:15">
      <c r="A33" s="10" t="s">
        <v>40</v>
      </c>
      <c r="B33" s="138" t="s">
        <v>52</v>
      </c>
      <c r="C33" s="145" t="s">
        <v>285</v>
      </c>
      <c r="D33" s="71"/>
      <c r="E33" s="37"/>
      <c r="F33" s="63"/>
      <c r="G33" s="37"/>
      <c r="H33" s="103" t="s">
        <v>285</v>
      </c>
      <c r="I33" s="125" t="s">
        <v>289</v>
      </c>
      <c r="J33" s="103" t="s">
        <v>291</v>
      </c>
      <c r="K33" s="103" t="s">
        <v>292</v>
      </c>
      <c r="L33" s="76"/>
      <c r="M33" s="47"/>
      <c r="N33" s="48"/>
      <c r="O33" s="33"/>
    </row>
    <row r="34" spans="1:15" ht="14.25" thickBot="1">
      <c r="A34" s="13" t="s">
        <v>41</v>
      </c>
      <c r="B34" s="162" t="s">
        <v>282</v>
      </c>
      <c r="C34" s="163" t="s">
        <v>285</v>
      </c>
      <c r="D34" s="149" t="s">
        <v>285</v>
      </c>
      <c r="E34" s="37"/>
      <c r="F34" s="41" t="s">
        <v>285</v>
      </c>
      <c r="G34" s="37"/>
      <c r="H34" s="73" t="s">
        <v>285</v>
      </c>
      <c r="I34" s="130"/>
      <c r="J34" s="130"/>
      <c r="K34" s="130"/>
      <c r="L34" s="76"/>
      <c r="M34" s="47"/>
      <c r="N34" s="48"/>
      <c r="O34" s="42"/>
    </row>
    <row r="35" spans="1:15">
      <c r="A35" s="18" t="s">
        <v>208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7"/>
    </row>
    <row r="36" spans="1:15">
      <c r="A36" s="19" t="s">
        <v>209</v>
      </c>
      <c r="B36" s="9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</sheetData>
  <mergeCells count="1">
    <mergeCell ref="S8:T8"/>
  </mergeCells>
  <phoneticPr fontId="17"/>
  <pageMargins left="0.7" right="0.7" top="0.75" bottom="0.75" header="0.3" footer="0.3"/>
  <pageSetup paperSize="9"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6"/>
  <sheetViews>
    <sheetView workbookViewId="0">
      <selection activeCell="J25" sqref="J25"/>
    </sheetView>
  </sheetViews>
  <sheetFormatPr defaultRowHeight="13.5"/>
  <cols>
    <col min="1" max="1" width="4.75" style="16" customWidth="1"/>
    <col min="2" max="2" width="4.125" customWidth="1"/>
    <col min="3" max="4" width="3.625" customWidth="1"/>
    <col min="5" max="5" width="3.625" hidden="1" customWidth="1"/>
    <col min="6" max="6" width="3.625" customWidth="1"/>
    <col min="7" max="7" width="3.625" hidden="1" customWidth="1"/>
    <col min="8" max="11" width="3.625" customWidth="1"/>
    <col min="12" max="14" width="3.625" hidden="1" customWidth="1"/>
    <col min="15" max="15" width="14.625" customWidth="1"/>
    <col min="18" max="18" width="9" style="21"/>
  </cols>
  <sheetData>
    <row r="1" spans="1:21">
      <c r="B1" s="69" t="s">
        <v>68</v>
      </c>
    </row>
    <row r="2" spans="1:21" ht="14.25" thickBot="1">
      <c r="C2" t="s">
        <v>55</v>
      </c>
      <c r="D2" t="s">
        <v>55</v>
      </c>
      <c r="E2" t="s">
        <v>67</v>
      </c>
      <c r="F2" t="s">
        <v>67</v>
      </c>
      <c r="G2" t="s">
        <v>67</v>
      </c>
      <c r="H2" t="s">
        <v>67</v>
      </c>
      <c r="I2" s="113" t="s">
        <v>113</v>
      </c>
      <c r="J2" s="113" t="s">
        <v>113</v>
      </c>
      <c r="K2" t="s">
        <v>55</v>
      </c>
    </row>
    <row r="3" spans="1:21" ht="14.25" thickBot="1">
      <c r="A3" s="2" t="s">
        <v>0</v>
      </c>
      <c r="B3" s="3" t="s">
        <v>1</v>
      </c>
      <c r="C3" s="140" t="s">
        <v>42</v>
      </c>
      <c r="D3" s="140" t="s">
        <v>43</v>
      </c>
      <c r="E3" s="68" t="s">
        <v>3</v>
      </c>
      <c r="F3" s="24" t="s">
        <v>66</v>
      </c>
      <c r="G3" s="24" t="s">
        <v>109</v>
      </c>
      <c r="H3" s="67" t="s">
        <v>123</v>
      </c>
      <c r="I3" s="67" t="s">
        <v>7</v>
      </c>
      <c r="J3" s="67" t="s">
        <v>121</v>
      </c>
      <c r="K3" s="96" t="s">
        <v>6</v>
      </c>
      <c r="L3" s="43" t="s">
        <v>44</v>
      </c>
      <c r="M3" s="43" t="s">
        <v>45</v>
      </c>
      <c r="N3" s="44" t="s">
        <v>46</v>
      </c>
      <c r="O3" s="5" t="s">
        <v>8</v>
      </c>
    </row>
    <row r="4" spans="1:21">
      <c r="A4" s="12" t="s">
        <v>9</v>
      </c>
      <c r="B4" s="135" t="s">
        <v>300</v>
      </c>
      <c r="C4" s="171"/>
      <c r="D4" s="165" t="s">
        <v>307</v>
      </c>
      <c r="E4" s="65"/>
      <c r="F4" s="28" t="s">
        <v>298</v>
      </c>
      <c r="G4" s="65"/>
      <c r="H4" s="122" t="s">
        <v>316</v>
      </c>
      <c r="I4" s="172"/>
      <c r="J4" s="122" t="s">
        <v>308</v>
      </c>
      <c r="K4" s="77"/>
      <c r="L4" s="125"/>
      <c r="M4" s="45"/>
      <c r="N4" s="46"/>
      <c r="O4" s="27"/>
      <c r="R4" s="69" t="s">
        <v>162</v>
      </c>
      <c r="S4" s="21"/>
    </row>
    <row r="5" spans="1:21">
      <c r="A5" s="14" t="s">
        <v>10</v>
      </c>
      <c r="B5" s="136" t="s">
        <v>301</v>
      </c>
      <c r="C5" s="153" t="s">
        <v>307</v>
      </c>
      <c r="D5" s="70" t="s">
        <v>312</v>
      </c>
      <c r="E5" s="28"/>
      <c r="F5" s="28" t="s">
        <v>298</v>
      </c>
      <c r="G5" s="37"/>
      <c r="H5" s="76"/>
      <c r="I5" s="167" t="s">
        <v>320</v>
      </c>
      <c r="J5" s="74"/>
      <c r="K5" s="74"/>
      <c r="L5" s="125"/>
      <c r="M5" s="47"/>
      <c r="N5" s="48"/>
      <c r="O5" s="29" t="s">
        <v>321</v>
      </c>
      <c r="R5"/>
      <c r="S5" s="21"/>
    </row>
    <row r="6" spans="1:21">
      <c r="A6" s="14" t="s">
        <v>11</v>
      </c>
      <c r="B6" s="136" t="s">
        <v>49</v>
      </c>
      <c r="C6" s="153" t="s">
        <v>309</v>
      </c>
      <c r="D6" s="70" t="s">
        <v>307</v>
      </c>
      <c r="E6" s="37"/>
      <c r="F6" s="63"/>
      <c r="G6" s="28"/>
      <c r="H6" s="103" t="s">
        <v>303</v>
      </c>
      <c r="I6" s="103" t="s">
        <v>82</v>
      </c>
      <c r="J6" s="76"/>
      <c r="K6" s="74"/>
      <c r="L6" s="125"/>
      <c r="M6" s="47"/>
      <c r="N6" s="49"/>
      <c r="O6" s="29"/>
      <c r="R6" s="84" t="s">
        <v>163</v>
      </c>
      <c r="S6" s="85" t="s">
        <v>164</v>
      </c>
      <c r="T6" s="84" t="s">
        <v>165</v>
      </c>
      <c r="U6" s="115" t="s">
        <v>166</v>
      </c>
    </row>
    <row r="7" spans="1:21">
      <c r="A7" s="14" t="s">
        <v>12</v>
      </c>
      <c r="B7" s="136" t="s">
        <v>50</v>
      </c>
      <c r="C7" s="153" t="s">
        <v>305</v>
      </c>
      <c r="D7" s="71"/>
      <c r="E7" s="91"/>
      <c r="F7" s="28" t="s">
        <v>54</v>
      </c>
      <c r="G7" s="28"/>
      <c r="H7" s="103" t="s">
        <v>310</v>
      </c>
      <c r="I7" s="76"/>
      <c r="J7" s="103" t="s">
        <v>310</v>
      </c>
      <c r="K7" s="76"/>
      <c r="L7" s="125" t="s">
        <v>191</v>
      </c>
      <c r="M7" s="47"/>
      <c r="N7" s="48"/>
      <c r="O7" s="29"/>
      <c r="R7" s="80" t="s">
        <v>7</v>
      </c>
      <c r="S7" s="79">
        <f>(890*8)*17+(890*7)*1+(890*6)*1</f>
        <v>132610</v>
      </c>
      <c r="T7" s="80">
        <f>(620*10)+(940*9)</f>
        <v>14660</v>
      </c>
      <c r="U7" s="116">
        <f>S7+T7</f>
        <v>147270</v>
      </c>
    </row>
    <row r="8" spans="1:21">
      <c r="A8" s="14" t="s">
        <v>13</v>
      </c>
      <c r="B8" s="137" t="s">
        <v>51</v>
      </c>
      <c r="C8" s="170"/>
      <c r="D8" s="70" t="s">
        <v>307</v>
      </c>
      <c r="E8" s="37"/>
      <c r="F8" s="28" t="s">
        <v>298</v>
      </c>
      <c r="G8" s="28"/>
      <c r="H8" s="76"/>
      <c r="I8" s="103" t="s">
        <v>310</v>
      </c>
      <c r="J8" s="103" t="s">
        <v>315</v>
      </c>
      <c r="K8" s="103" t="s">
        <v>304</v>
      </c>
      <c r="L8" s="76"/>
      <c r="M8" s="47"/>
      <c r="N8" s="49"/>
      <c r="O8" s="29"/>
      <c r="R8" s="80" t="s">
        <v>5</v>
      </c>
      <c r="S8" s="377" t="s">
        <v>280</v>
      </c>
      <c r="T8" s="378"/>
      <c r="U8" s="116"/>
    </row>
    <row r="9" spans="1:21">
      <c r="A9" s="10" t="s">
        <v>14</v>
      </c>
      <c r="B9" s="138" t="s">
        <v>52</v>
      </c>
      <c r="C9" s="153" t="s">
        <v>309</v>
      </c>
      <c r="D9" s="70" t="s">
        <v>305</v>
      </c>
      <c r="E9" s="37"/>
      <c r="F9" s="28" t="s">
        <v>81</v>
      </c>
      <c r="G9" s="28"/>
      <c r="H9" s="103" t="s">
        <v>303</v>
      </c>
      <c r="I9" s="76"/>
      <c r="J9" s="103" t="s">
        <v>328</v>
      </c>
      <c r="K9" s="103" t="s">
        <v>308</v>
      </c>
      <c r="L9" s="125"/>
      <c r="M9" s="50"/>
      <c r="N9" s="49"/>
      <c r="O9" s="33" t="s">
        <v>306</v>
      </c>
      <c r="R9" s="80" t="s">
        <v>6</v>
      </c>
      <c r="S9" s="81">
        <f>(890*8)*7+(890*5)*2</f>
        <v>58740</v>
      </c>
      <c r="T9" s="80">
        <f>(538*9)+(360*0)</f>
        <v>4842</v>
      </c>
      <c r="U9" s="116">
        <f>S9+T9</f>
        <v>63582</v>
      </c>
    </row>
    <row r="10" spans="1:21">
      <c r="A10" s="11" t="s">
        <v>15</v>
      </c>
      <c r="B10" s="136" t="s">
        <v>53</v>
      </c>
      <c r="C10" s="153" t="s">
        <v>305</v>
      </c>
      <c r="D10" s="70" t="s">
        <v>309</v>
      </c>
      <c r="E10" s="37"/>
      <c r="F10" s="63"/>
      <c r="G10" s="28"/>
      <c r="H10" s="103" t="s">
        <v>303</v>
      </c>
      <c r="I10" s="103" t="s">
        <v>304</v>
      </c>
      <c r="J10" s="74"/>
      <c r="K10" s="74"/>
      <c r="L10" s="125"/>
      <c r="M10" s="47"/>
      <c r="N10" s="49"/>
      <c r="O10" s="33"/>
      <c r="R10" s="80" t="s">
        <v>121</v>
      </c>
      <c r="S10" s="82">
        <f>(890*8)*17</f>
        <v>121040</v>
      </c>
      <c r="T10" s="80">
        <f>(742*11)+(432*5)+(206*1)</f>
        <v>10528</v>
      </c>
      <c r="U10" s="116">
        <f>S10+T10</f>
        <v>131568</v>
      </c>
    </row>
    <row r="11" spans="1:21">
      <c r="A11" s="11" t="s">
        <v>16</v>
      </c>
      <c r="B11" s="136" t="s">
        <v>47</v>
      </c>
      <c r="C11" s="153" t="s">
        <v>309</v>
      </c>
      <c r="D11" s="70" t="s">
        <v>305</v>
      </c>
      <c r="E11" s="37"/>
      <c r="F11" s="63"/>
      <c r="G11" s="28"/>
      <c r="H11" s="103" t="s">
        <v>303</v>
      </c>
      <c r="I11" s="103" t="s">
        <v>304</v>
      </c>
      <c r="J11" s="74"/>
      <c r="K11" s="74"/>
      <c r="L11" s="125"/>
      <c r="M11" s="51"/>
      <c r="N11" s="48"/>
      <c r="O11" s="33" t="s">
        <v>313</v>
      </c>
      <c r="R11"/>
      <c r="S11" s="21"/>
    </row>
    <row r="12" spans="1:21">
      <c r="A12" s="11" t="s">
        <v>17</v>
      </c>
      <c r="B12" s="136" t="s">
        <v>48</v>
      </c>
      <c r="C12" s="153" t="s">
        <v>307</v>
      </c>
      <c r="D12" s="71"/>
      <c r="E12" s="91"/>
      <c r="F12" s="28" t="s">
        <v>298</v>
      </c>
      <c r="G12" s="28"/>
      <c r="H12" s="76"/>
      <c r="I12" s="103" t="s">
        <v>322</v>
      </c>
      <c r="J12" s="103" t="s">
        <v>303</v>
      </c>
      <c r="K12" s="74"/>
      <c r="L12" s="125"/>
      <c r="M12" s="51"/>
      <c r="N12" s="48"/>
      <c r="O12" s="33" t="s">
        <v>323</v>
      </c>
      <c r="R12"/>
      <c r="S12" s="21"/>
    </row>
    <row r="13" spans="1:21">
      <c r="A13" s="12" t="s">
        <v>18</v>
      </c>
      <c r="B13" s="136" t="s">
        <v>49</v>
      </c>
      <c r="C13" s="153" t="s">
        <v>307</v>
      </c>
      <c r="D13" s="142"/>
      <c r="E13" s="37"/>
      <c r="F13" s="28" t="s">
        <v>298</v>
      </c>
      <c r="G13" s="28"/>
      <c r="H13" s="76"/>
      <c r="I13" s="76"/>
      <c r="J13" s="103" t="s">
        <v>303</v>
      </c>
      <c r="K13" s="103" t="s">
        <v>324</v>
      </c>
      <c r="L13" s="125"/>
      <c r="M13" s="47"/>
      <c r="N13" s="49"/>
      <c r="O13" s="33" t="s">
        <v>325</v>
      </c>
      <c r="R13" s="83" t="s">
        <v>165</v>
      </c>
      <c r="S13" s="21"/>
    </row>
    <row r="14" spans="1:21">
      <c r="A14" s="14" t="s">
        <v>19</v>
      </c>
      <c r="B14" s="136" t="s">
        <v>50</v>
      </c>
      <c r="C14" s="155"/>
      <c r="D14" s="70" t="s">
        <v>307</v>
      </c>
      <c r="E14" s="37"/>
      <c r="F14" s="64"/>
      <c r="G14" s="37"/>
      <c r="H14" s="103" t="s">
        <v>303</v>
      </c>
      <c r="I14" s="103" t="s">
        <v>318</v>
      </c>
      <c r="J14" s="103" t="s">
        <v>82</v>
      </c>
      <c r="K14" s="74"/>
      <c r="L14" s="125"/>
      <c r="M14" s="47"/>
      <c r="N14" s="49"/>
      <c r="O14" s="33" t="s">
        <v>314</v>
      </c>
      <c r="R14" s="98" t="s">
        <v>7</v>
      </c>
      <c r="S14" s="21" t="s">
        <v>169</v>
      </c>
    </row>
    <row r="15" spans="1:21">
      <c r="A15" s="14" t="s">
        <v>20</v>
      </c>
      <c r="B15" s="137" t="s">
        <v>51</v>
      </c>
      <c r="C15" s="153" t="s">
        <v>312</v>
      </c>
      <c r="D15" s="70" t="s">
        <v>305</v>
      </c>
      <c r="E15" s="78"/>
      <c r="F15" s="64"/>
      <c r="G15" s="37"/>
      <c r="H15" s="103" t="s">
        <v>303</v>
      </c>
      <c r="I15" s="103" t="s">
        <v>308</v>
      </c>
      <c r="J15" s="74"/>
      <c r="K15" s="103" t="s">
        <v>311</v>
      </c>
      <c r="L15" s="125"/>
      <c r="M15" s="47"/>
      <c r="N15" s="49"/>
      <c r="O15" s="33" t="s">
        <v>299</v>
      </c>
      <c r="R15" s="99"/>
      <c r="S15" s="21" t="s">
        <v>170</v>
      </c>
    </row>
    <row r="16" spans="1:21">
      <c r="A16" s="10" t="s">
        <v>21</v>
      </c>
      <c r="B16" s="138" t="s">
        <v>52</v>
      </c>
      <c r="C16" s="153" t="s">
        <v>305</v>
      </c>
      <c r="D16" s="70" t="s">
        <v>312</v>
      </c>
      <c r="E16" s="28"/>
      <c r="F16" s="64"/>
      <c r="G16" s="37"/>
      <c r="H16" s="103" t="s">
        <v>303</v>
      </c>
      <c r="I16" s="76"/>
      <c r="J16" s="76"/>
      <c r="K16" s="103" t="s">
        <v>326</v>
      </c>
      <c r="L16" s="125"/>
      <c r="M16" s="50"/>
      <c r="N16" s="49"/>
      <c r="O16" s="33" t="s">
        <v>327</v>
      </c>
      <c r="R16" s="117" t="s">
        <v>6</v>
      </c>
      <c r="S16" s="118" t="s">
        <v>171</v>
      </c>
      <c r="T16" s="118"/>
      <c r="U16" s="118"/>
    </row>
    <row r="17" spans="1:21">
      <c r="A17" s="12" t="s">
        <v>22</v>
      </c>
      <c r="B17" s="136" t="s">
        <v>53</v>
      </c>
      <c r="C17" s="153" t="s">
        <v>307</v>
      </c>
      <c r="D17" s="71"/>
      <c r="E17" s="92"/>
      <c r="F17" s="63"/>
      <c r="G17" s="37"/>
      <c r="H17" s="103" t="s">
        <v>303</v>
      </c>
      <c r="I17" s="103" t="s">
        <v>318</v>
      </c>
      <c r="J17" s="103" t="s">
        <v>304</v>
      </c>
      <c r="K17" s="74"/>
      <c r="L17" s="125"/>
      <c r="M17" s="50"/>
      <c r="N17" s="48"/>
      <c r="O17" s="29"/>
      <c r="R17" s="99"/>
      <c r="S17" s="97" t="s">
        <v>172</v>
      </c>
    </row>
    <row r="18" spans="1:21">
      <c r="A18" s="10" t="s">
        <v>23</v>
      </c>
      <c r="B18" s="136" t="s">
        <v>47</v>
      </c>
      <c r="C18" s="155"/>
      <c r="D18" s="70" t="s">
        <v>312</v>
      </c>
      <c r="E18" s="37"/>
      <c r="F18" s="28" t="s">
        <v>81</v>
      </c>
      <c r="G18" s="37"/>
      <c r="H18" s="103" t="s">
        <v>303</v>
      </c>
      <c r="I18" s="103" t="s">
        <v>304</v>
      </c>
      <c r="J18" s="74"/>
      <c r="K18" s="74"/>
      <c r="L18" s="125" t="s">
        <v>191</v>
      </c>
      <c r="M18" s="47"/>
      <c r="N18" s="48"/>
      <c r="O18" s="34"/>
      <c r="R18" s="119" t="s">
        <v>121</v>
      </c>
      <c r="S18" s="120" t="s">
        <v>173</v>
      </c>
      <c r="T18" s="118"/>
      <c r="U18" s="118"/>
    </row>
    <row r="19" spans="1:21">
      <c r="A19" s="12" t="s">
        <v>24</v>
      </c>
      <c r="B19" s="136" t="s">
        <v>48</v>
      </c>
      <c r="C19" s="153" t="s">
        <v>312</v>
      </c>
      <c r="D19" s="70" t="s">
        <v>305</v>
      </c>
      <c r="E19" s="37"/>
      <c r="F19" s="28" t="s">
        <v>54</v>
      </c>
      <c r="G19" s="37"/>
      <c r="H19" s="76"/>
      <c r="I19" s="125" t="s">
        <v>308</v>
      </c>
      <c r="J19" s="74"/>
      <c r="K19" s="74"/>
      <c r="L19" s="125" t="s">
        <v>191</v>
      </c>
      <c r="M19" s="47"/>
      <c r="N19" s="48"/>
      <c r="O19" s="35"/>
      <c r="R19" s="100"/>
      <c r="S19" s="97" t="s">
        <v>174</v>
      </c>
      <c r="T19" s="21"/>
      <c r="U19" s="21"/>
    </row>
    <row r="20" spans="1:21">
      <c r="A20" s="10" t="s">
        <v>25</v>
      </c>
      <c r="B20" s="136" t="s">
        <v>49</v>
      </c>
      <c r="C20" s="153" t="s">
        <v>307</v>
      </c>
      <c r="D20" s="142"/>
      <c r="E20" s="37"/>
      <c r="F20" s="63"/>
      <c r="G20" s="37"/>
      <c r="H20" s="103" t="s">
        <v>303</v>
      </c>
      <c r="I20" s="76"/>
      <c r="J20" s="103" t="s">
        <v>318</v>
      </c>
      <c r="K20" s="74"/>
      <c r="L20" s="125"/>
      <c r="M20" s="51"/>
      <c r="N20" s="49"/>
      <c r="O20" s="35"/>
    </row>
    <row r="21" spans="1:21">
      <c r="A21" s="10" t="s">
        <v>26</v>
      </c>
      <c r="B21" s="136" t="s">
        <v>50</v>
      </c>
      <c r="C21" s="153" t="s">
        <v>305</v>
      </c>
      <c r="D21" s="142"/>
      <c r="E21" s="37"/>
      <c r="F21" s="28" t="s">
        <v>298</v>
      </c>
      <c r="G21" s="37"/>
      <c r="H21" s="76"/>
      <c r="I21" s="103" t="s">
        <v>318</v>
      </c>
      <c r="J21" s="103" t="s">
        <v>304</v>
      </c>
      <c r="K21" s="74"/>
      <c r="L21" s="125"/>
      <c r="M21" s="47"/>
      <c r="N21" s="48"/>
      <c r="O21" s="35"/>
    </row>
    <row r="22" spans="1:21">
      <c r="A22" s="12" t="s">
        <v>27</v>
      </c>
      <c r="B22" s="137" t="s">
        <v>51</v>
      </c>
      <c r="C22" s="153" t="s">
        <v>305</v>
      </c>
      <c r="D22" s="70" t="s">
        <v>305</v>
      </c>
      <c r="E22" s="37"/>
      <c r="F22" s="28" t="s">
        <v>298</v>
      </c>
      <c r="G22" s="37"/>
      <c r="H22" s="76"/>
      <c r="I22" s="103" t="s">
        <v>315</v>
      </c>
      <c r="J22" s="103" t="s">
        <v>310</v>
      </c>
      <c r="K22" s="74"/>
      <c r="L22" s="125"/>
      <c r="M22" s="47"/>
      <c r="N22" s="49"/>
      <c r="O22" s="35" t="s">
        <v>264</v>
      </c>
    </row>
    <row r="23" spans="1:21">
      <c r="A23" s="10" t="s">
        <v>29</v>
      </c>
      <c r="B23" s="138" t="s">
        <v>52</v>
      </c>
      <c r="C23" s="153" t="s">
        <v>305</v>
      </c>
      <c r="D23" s="70" t="s">
        <v>309</v>
      </c>
      <c r="E23" s="37"/>
      <c r="F23" s="63"/>
      <c r="G23" s="37"/>
      <c r="H23" s="103" t="s">
        <v>303</v>
      </c>
      <c r="I23" s="76"/>
      <c r="J23" s="76"/>
      <c r="K23" s="74"/>
      <c r="L23" s="125"/>
      <c r="M23" s="50"/>
      <c r="N23" s="48"/>
      <c r="O23" s="35" t="s">
        <v>265</v>
      </c>
    </row>
    <row r="24" spans="1:21">
      <c r="A24" s="11" t="s">
        <v>31</v>
      </c>
      <c r="B24" s="138" t="s">
        <v>53</v>
      </c>
      <c r="C24" s="153" t="s">
        <v>305</v>
      </c>
      <c r="D24" s="71"/>
      <c r="E24" s="37"/>
      <c r="F24" s="28" t="s">
        <v>54</v>
      </c>
      <c r="G24" s="37"/>
      <c r="H24" s="103" t="s">
        <v>303</v>
      </c>
      <c r="I24" s="76"/>
      <c r="J24" s="103" t="s">
        <v>308</v>
      </c>
      <c r="K24" s="74"/>
      <c r="L24" s="76"/>
      <c r="M24" s="47"/>
      <c r="N24" s="49"/>
      <c r="O24" s="35"/>
    </row>
    <row r="25" spans="1:21">
      <c r="A25" s="12" t="s">
        <v>32</v>
      </c>
      <c r="B25" s="138" t="s">
        <v>47</v>
      </c>
      <c r="C25" s="153" t="s">
        <v>309</v>
      </c>
      <c r="D25" s="70" t="s">
        <v>307</v>
      </c>
      <c r="E25" s="91"/>
      <c r="F25" s="28" t="s">
        <v>298</v>
      </c>
      <c r="G25" s="37"/>
      <c r="H25" s="76"/>
      <c r="I25" s="76"/>
      <c r="J25" s="103" t="s">
        <v>82</v>
      </c>
      <c r="K25" s="74"/>
      <c r="L25" s="125" t="s">
        <v>191</v>
      </c>
      <c r="M25" s="47"/>
      <c r="N25" s="48"/>
      <c r="O25" s="35"/>
    </row>
    <row r="26" spans="1:21">
      <c r="A26" s="10" t="s">
        <v>33</v>
      </c>
      <c r="B26" s="138" t="s">
        <v>48</v>
      </c>
      <c r="C26" s="153" t="s">
        <v>305</v>
      </c>
      <c r="D26" s="71"/>
      <c r="E26" s="37"/>
      <c r="F26" s="28" t="s">
        <v>54</v>
      </c>
      <c r="G26" s="37"/>
      <c r="H26" s="76"/>
      <c r="I26" s="103" t="s">
        <v>310</v>
      </c>
      <c r="J26" s="103" t="s">
        <v>303</v>
      </c>
      <c r="K26" s="74"/>
      <c r="L26" s="125"/>
      <c r="M26" s="47"/>
      <c r="N26" s="48"/>
      <c r="O26" s="35"/>
    </row>
    <row r="27" spans="1:21">
      <c r="A27" s="12" t="s">
        <v>34</v>
      </c>
      <c r="B27" s="136" t="s">
        <v>49</v>
      </c>
      <c r="C27" s="153" t="s">
        <v>309</v>
      </c>
      <c r="D27" s="70" t="s">
        <v>305</v>
      </c>
      <c r="E27" s="37"/>
      <c r="F27" s="63"/>
      <c r="G27" s="37"/>
      <c r="H27" s="103" t="s">
        <v>303</v>
      </c>
      <c r="I27" s="103" t="s">
        <v>310</v>
      </c>
      <c r="J27" s="74"/>
      <c r="K27" s="74"/>
      <c r="L27" s="125"/>
      <c r="M27" s="47"/>
      <c r="N27" s="48"/>
      <c r="O27" s="35"/>
    </row>
    <row r="28" spans="1:21">
      <c r="A28" s="10" t="s">
        <v>35</v>
      </c>
      <c r="B28" s="136" t="s">
        <v>50</v>
      </c>
      <c r="C28" s="155"/>
      <c r="D28" s="70" t="s">
        <v>309</v>
      </c>
      <c r="E28" s="37"/>
      <c r="F28" s="28" t="s">
        <v>81</v>
      </c>
      <c r="G28" s="37"/>
      <c r="H28" s="103" t="s">
        <v>303</v>
      </c>
      <c r="I28" s="74"/>
      <c r="J28" s="103" t="s">
        <v>310</v>
      </c>
      <c r="K28" s="74"/>
      <c r="L28" s="125"/>
      <c r="M28" s="47"/>
      <c r="N28" s="49"/>
      <c r="O28" s="35"/>
    </row>
    <row r="29" spans="1:21">
      <c r="A29" s="12" t="s">
        <v>36</v>
      </c>
      <c r="B29" s="137" t="s">
        <v>51</v>
      </c>
      <c r="C29" s="153" t="s">
        <v>305</v>
      </c>
      <c r="D29" s="142"/>
      <c r="E29" s="37"/>
      <c r="F29" s="28" t="s">
        <v>298</v>
      </c>
      <c r="G29" s="37"/>
      <c r="H29" s="103" t="s">
        <v>303</v>
      </c>
      <c r="I29" s="76"/>
      <c r="J29" s="103" t="s">
        <v>308</v>
      </c>
      <c r="K29" s="74"/>
      <c r="L29" s="125" t="s">
        <v>191</v>
      </c>
      <c r="M29" s="47"/>
      <c r="N29" s="52"/>
      <c r="O29" s="29" t="s">
        <v>317</v>
      </c>
    </row>
    <row r="30" spans="1:21">
      <c r="A30" s="10" t="s">
        <v>37</v>
      </c>
      <c r="B30" s="138" t="s">
        <v>52</v>
      </c>
      <c r="C30" s="153" t="s">
        <v>305</v>
      </c>
      <c r="D30" s="142"/>
      <c r="E30" s="92"/>
      <c r="F30" s="28" t="s">
        <v>54</v>
      </c>
      <c r="G30" s="37"/>
      <c r="H30" s="103" t="s">
        <v>316</v>
      </c>
      <c r="I30" s="103" t="s">
        <v>308</v>
      </c>
      <c r="J30" s="103" t="s">
        <v>304</v>
      </c>
      <c r="K30" s="74"/>
      <c r="L30" s="125" t="s">
        <v>191</v>
      </c>
      <c r="M30" s="50"/>
      <c r="N30" s="49"/>
      <c r="O30" s="29" t="s">
        <v>317</v>
      </c>
    </row>
    <row r="31" spans="1:21">
      <c r="A31" s="12" t="s">
        <v>38</v>
      </c>
      <c r="B31" s="136" t="s">
        <v>53</v>
      </c>
      <c r="C31" s="153" t="s">
        <v>307</v>
      </c>
      <c r="D31" s="142"/>
      <c r="E31" s="37"/>
      <c r="F31" s="63"/>
      <c r="G31" s="28"/>
      <c r="H31" s="103" t="s">
        <v>303</v>
      </c>
      <c r="I31" s="103" t="s">
        <v>304</v>
      </c>
      <c r="J31" s="103" t="s">
        <v>318</v>
      </c>
      <c r="K31" s="74"/>
      <c r="L31" s="125"/>
      <c r="M31" s="47"/>
      <c r="N31" s="48"/>
      <c r="O31" s="29" t="s">
        <v>317</v>
      </c>
    </row>
    <row r="32" spans="1:21">
      <c r="A32" s="10" t="s">
        <v>39</v>
      </c>
      <c r="B32" s="136" t="s">
        <v>47</v>
      </c>
      <c r="C32" s="155"/>
      <c r="D32" s="70" t="s">
        <v>305</v>
      </c>
      <c r="E32" s="28"/>
      <c r="F32" s="28" t="s">
        <v>54</v>
      </c>
      <c r="G32" s="37"/>
      <c r="H32" s="76"/>
      <c r="I32" s="103" t="s">
        <v>319</v>
      </c>
      <c r="J32" s="103" t="s">
        <v>303</v>
      </c>
      <c r="K32" s="74"/>
      <c r="L32" s="76"/>
      <c r="M32" s="47"/>
      <c r="N32" s="49"/>
      <c r="O32" s="35"/>
    </row>
    <row r="33" spans="1:15">
      <c r="A33" s="10" t="s">
        <v>40</v>
      </c>
      <c r="B33" s="136" t="s">
        <v>302</v>
      </c>
      <c r="C33" s="145" t="s">
        <v>305</v>
      </c>
      <c r="D33" s="70" t="s">
        <v>305</v>
      </c>
      <c r="E33" s="37"/>
      <c r="F33" s="28" t="s">
        <v>298</v>
      </c>
      <c r="G33" s="37"/>
      <c r="H33" s="76"/>
      <c r="I33" s="103" t="s">
        <v>303</v>
      </c>
      <c r="J33" s="74"/>
      <c r="K33" s="74"/>
      <c r="L33" s="76"/>
      <c r="M33" s="47"/>
      <c r="N33" s="48"/>
      <c r="O33" s="33"/>
    </row>
    <row r="34" spans="1:15" ht="0.75" customHeight="1" thickBot="1">
      <c r="A34" s="13" t="s">
        <v>41</v>
      </c>
      <c r="B34" s="162" t="s">
        <v>282</v>
      </c>
      <c r="C34" s="163"/>
      <c r="D34" s="149"/>
      <c r="E34" s="37"/>
      <c r="F34" s="41"/>
      <c r="G34" s="37"/>
      <c r="H34" s="73"/>
      <c r="I34" s="130"/>
      <c r="J34" s="130"/>
      <c r="K34" s="130"/>
      <c r="L34" s="76"/>
      <c r="M34" s="47"/>
      <c r="N34" s="48"/>
      <c r="O34" s="42"/>
    </row>
    <row r="35" spans="1:15">
      <c r="A35" s="18" t="s">
        <v>208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7"/>
    </row>
    <row r="36" spans="1:15">
      <c r="A36" s="19" t="s">
        <v>209</v>
      </c>
      <c r="B36" s="9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</sheetData>
  <mergeCells count="1">
    <mergeCell ref="S8:T8"/>
  </mergeCells>
  <phoneticPr fontId="18"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24</vt:i4>
      </vt:variant>
    </vt:vector>
  </HeadingPairs>
  <TitlesOfParts>
    <vt:vector size="24" baseType="lpstr">
      <vt:lpstr>201501</vt:lpstr>
      <vt:lpstr>201502</vt:lpstr>
      <vt:lpstr>201503</vt:lpstr>
      <vt:lpstr>201504</vt:lpstr>
      <vt:lpstr>201505</vt:lpstr>
      <vt:lpstr>201506</vt:lpstr>
      <vt:lpstr>201507</vt:lpstr>
      <vt:lpstr>201508</vt:lpstr>
      <vt:lpstr>201509</vt:lpstr>
      <vt:lpstr>201510</vt:lpstr>
      <vt:lpstr>201511</vt:lpstr>
      <vt:lpstr>201512</vt:lpstr>
      <vt:lpstr>201601</vt:lpstr>
      <vt:lpstr>201602</vt:lpstr>
      <vt:lpstr>201603</vt:lpstr>
      <vt:lpstr>201604</vt:lpstr>
      <vt:lpstr>201605</vt:lpstr>
      <vt:lpstr>201606</vt:lpstr>
      <vt:lpstr>201607</vt:lpstr>
      <vt:lpstr>201608</vt:lpstr>
      <vt:lpstr>201608（2）</vt:lpstr>
      <vt:lpstr>201608~09</vt:lpstr>
      <vt:lpstr>201706~07 </vt:lpstr>
      <vt:lpstr>201707~08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subciety</dc:creator>
  <cp:lastModifiedBy>HATAKEYAMA-PC</cp:lastModifiedBy>
  <cp:lastPrinted>2014-07-01T02:54:46Z</cp:lastPrinted>
  <dcterms:created xsi:type="dcterms:W3CDTF">2013-09-30T06:01:04Z</dcterms:created>
  <dcterms:modified xsi:type="dcterms:W3CDTF">2017-07-20T09:50:41Z</dcterms:modified>
</cp:coreProperties>
</file>